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manpublishing-my.sharepoint.com/personal/scott_multimanpublishing_com/Documents/GCACW Support/"/>
    </mc:Choice>
  </mc:AlternateContent>
  <xr:revisionPtr revIDLastSave="0" documentId="8_{F19FE2ED-3BA1-9143-8A13-7B1DE432F9D3}" xr6:coauthVersionLast="46" xr6:coauthVersionMax="46" xr10:uidLastSave="{00000000-0000-0000-0000-000000000000}"/>
  <bookViews>
    <workbookView xWindow="0" yWindow="460" windowWidth="23260" windowHeight="12580" activeTab="2" xr2:uid="{00000000-000D-0000-FFFF-FFFF00000000}"/>
  </bookViews>
  <sheets>
    <sheet name="Union Supply &amp; Casualties" sheetId="1" r:id="rId1"/>
    <sheet name="Confederate Supply &amp; Casualties" sheetId="2" r:id="rId2"/>
    <sheet name="Victory Point Calculator" sheetId="3" r:id="rId3"/>
    <sheet name="Turn Record" sheetId="4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3" l="1"/>
  <c r="C39" i="3" l="1"/>
  <c r="I102" i="1"/>
  <c r="G10" i="3" l="1"/>
  <c r="C27" i="3" l="1"/>
  <c r="G28" i="3"/>
  <c r="G24" i="3"/>
  <c r="L31" i="1"/>
  <c r="L42" i="1" l="1"/>
  <c r="K13" i="2" l="1"/>
  <c r="K12" i="2"/>
  <c r="K22" i="2"/>
  <c r="K21" i="2"/>
  <c r="K20" i="2"/>
  <c r="K50" i="2"/>
  <c r="K49" i="2"/>
  <c r="K48" i="2"/>
  <c r="K47" i="2"/>
  <c r="K46" i="2"/>
  <c r="K45" i="2"/>
  <c r="K40" i="2"/>
  <c r="K39" i="2"/>
  <c r="K38" i="2"/>
  <c r="K37" i="2"/>
  <c r="K36" i="2"/>
  <c r="K35" i="2"/>
  <c r="K34" i="2"/>
  <c r="K33" i="2"/>
  <c r="K32" i="2"/>
  <c r="K19" i="2"/>
  <c r="K11" i="2"/>
  <c r="K4" i="2"/>
  <c r="K5" i="2"/>
  <c r="K3" i="2"/>
  <c r="L15" i="1"/>
  <c r="L16" i="1"/>
  <c r="L17" i="1"/>
  <c r="L19" i="1"/>
  <c r="L20" i="1"/>
  <c r="L21" i="1"/>
  <c r="L23" i="1"/>
  <c r="L24" i="1"/>
  <c r="L25" i="1"/>
  <c r="L27" i="1"/>
  <c r="L28" i="1"/>
  <c r="L29" i="1"/>
  <c r="L32" i="1"/>
  <c r="L33" i="1"/>
  <c r="L34" i="1"/>
  <c r="L36" i="1"/>
  <c r="L37" i="1"/>
  <c r="L38" i="1"/>
  <c r="L40" i="1"/>
  <c r="L41" i="1"/>
  <c r="L43" i="1"/>
  <c r="L44" i="1"/>
  <c r="L45" i="1"/>
  <c r="L46" i="1"/>
  <c r="L47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4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9" i="1"/>
  <c r="L10" i="1"/>
  <c r="L12" i="1"/>
  <c r="L13" i="1"/>
  <c r="L8" i="1"/>
  <c r="L4" i="1"/>
  <c r="L5" i="1"/>
  <c r="L6" i="1"/>
  <c r="L3" i="1"/>
  <c r="D4" i="4"/>
  <c r="D5" i="4" s="1"/>
  <c r="D6" i="4" s="1"/>
  <c r="D7" i="4" l="1"/>
  <c r="D8" i="4" s="1"/>
  <c r="D9" i="4" s="1"/>
  <c r="D10" i="4" s="1"/>
  <c r="D11" i="4" s="1"/>
  <c r="D12" i="4" s="1"/>
  <c r="D13" i="4" s="1"/>
  <c r="H100" i="1"/>
  <c r="D14" i="4" l="1"/>
  <c r="G34" i="3"/>
  <c r="G40" i="3" s="1"/>
  <c r="J36" i="3"/>
  <c r="K36" i="3"/>
  <c r="L36" i="3"/>
  <c r="M36" i="3"/>
  <c r="N36" i="3"/>
  <c r="D15" i="4" l="1"/>
  <c r="D16" i="4" s="1"/>
  <c r="G42" i="3"/>
  <c r="N37" i="3" s="1"/>
  <c r="C43" i="3"/>
  <c r="G38" i="3" s="1"/>
  <c r="G29" i="3"/>
  <c r="G39" i="3" s="1"/>
  <c r="C28" i="3"/>
  <c r="G37" i="3" s="1"/>
  <c r="C17" i="3"/>
  <c r="G36" i="3" s="1"/>
  <c r="H101" i="1"/>
  <c r="I51" i="2"/>
  <c r="H51" i="2"/>
  <c r="H52" i="2" s="1"/>
  <c r="D18" i="4" l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17" i="4"/>
  <c r="H102" i="1"/>
  <c r="H103" i="1" s="1"/>
  <c r="G41" i="3" s="1"/>
  <c r="G43" i="3" l="1"/>
  <c r="O41" i="3" s="1"/>
  <c r="O38" i="3" l="1"/>
  <c r="O42" i="3"/>
  <c r="O43" i="3"/>
  <c r="O39" i="3"/>
  <c r="O40" i="3"/>
  <c r="K38" i="3"/>
</calcChain>
</file>

<file path=xl/sharedStrings.xml><?xml version="1.0" encoding="utf-8"?>
<sst xmlns="http://schemas.openxmlformats.org/spreadsheetml/2006/main" count="410" uniqueCount="344">
  <si>
    <t>I</t>
  </si>
  <si>
    <t>Wadsworth</t>
  </si>
  <si>
    <t>Doubleday</t>
  </si>
  <si>
    <t>Robinson</t>
  </si>
  <si>
    <t>Stannard</t>
  </si>
  <si>
    <r>
      <t>5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DC</t>
    </r>
  </si>
  <si>
    <t>II</t>
  </si>
  <si>
    <t>Gibbon</t>
  </si>
  <si>
    <t>Caldwell</t>
  </si>
  <si>
    <t>French / Hays</t>
  </si>
  <si>
    <t>Hays / Willard</t>
  </si>
  <si>
    <r>
      <t>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DC</t>
    </r>
  </si>
  <si>
    <t>III</t>
  </si>
  <si>
    <t>Humphries</t>
  </si>
  <si>
    <t>Birney</t>
  </si>
  <si>
    <t>V</t>
  </si>
  <si>
    <t>Ayres</t>
  </si>
  <si>
    <t>Barnes</t>
  </si>
  <si>
    <t>Crawford</t>
  </si>
  <si>
    <r>
      <t>6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DC</t>
    </r>
  </si>
  <si>
    <t>VI</t>
  </si>
  <si>
    <t>Wright</t>
  </si>
  <si>
    <t>Newton</t>
  </si>
  <si>
    <t>Howe</t>
  </si>
  <si>
    <t>XI</t>
  </si>
  <si>
    <t>Schurz</t>
  </si>
  <si>
    <t>Steinwehr</t>
  </si>
  <si>
    <t>Barlow</t>
  </si>
  <si>
    <t>XII</t>
  </si>
  <si>
    <t>Williams</t>
  </si>
  <si>
    <t>Geary</t>
  </si>
  <si>
    <t>Lockwood</t>
  </si>
  <si>
    <r>
      <t>2</t>
    </r>
    <r>
      <rPr>
        <vertAlign val="superscript"/>
        <sz val="9"/>
        <color theme="1"/>
        <rFont val="Times New Roman"/>
        <family val="1"/>
      </rPr>
      <t>nd</t>
    </r>
    <r>
      <rPr>
        <sz val="9"/>
        <color theme="1"/>
        <rFont val="Times New Roman"/>
        <family val="1"/>
      </rPr>
      <t xml:space="preserve"> DC-R</t>
    </r>
  </si>
  <si>
    <t>Artillery</t>
  </si>
  <si>
    <t>Art. Res. I</t>
  </si>
  <si>
    <t>Art. Res. II</t>
  </si>
  <si>
    <t>Art. Res. III</t>
  </si>
  <si>
    <t>AOP Cavalry</t>
  </si>
  <si>
    <t>Davis /Gamble</t>
  </si>
  <si>
    <t>Devin</t>
  </si>
  <si>
    <t>diCesnola/Huey</t>
  </si>
  <si>
    <t>Gregg</t>
  </si>
  <si>
    <t>Farnsworth</t>
  </si>
  <si>
    <t>HF/WV</t>
  </si>
  <si>
    <t>Pierce</t>
  </si>
  <si>
    <t>13 PA</t>
  </si>
  <si>
    <t>1NY/12P</t>
  </si>
  <si>
    <t>Morris</t>
  </si>
  <si>
    <t>VICTUALS</t>
  </si>
  <si>
    <t>Kenly</t>
  </si>
  <si>
    <t>B. Smith</t>
  </si>
  <si>
    <t>Mulligan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</si>
  <si>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WVR</t>
    </r>
  </si>
  <si>
    <t>Campbell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</si>
  <si>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WVR</t>
    </r>
  </si>
  <si>
    <t>Wilkinson</t>
  </si>
  <si>
    <r>
      <t>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WVR</t>
    </r>
  </si>
  <si>
    <t>BALT</t>
  </si>
  <si>
    <t>1 CT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</si>
  <si>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DC</t>
    </r>
  </si>
  <si>
    <t>Briggs</t>
  </si>
  <si>
    <t>7 NY</t>
  </si>
  <si>
    <t>6 NY</t>
  </si>
  <si>
    <t>1 MD</t>
  </si>
  <si>
    <t>109 NY</t>
  </si>
  <si>
    <t>3 MD PHB</t>
  </si>
  <si>
    <t>179 PA</t>
  </si>
  <si>
    <t>DC</t>
  </si>
  <si>
    <t>DeForest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</si>
  <si>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DC</t>
    </r>
  </si>
  <si>
    <t>Price</t>
  </si>
  <si>
    <t>Copeland</t>
  </si>
  <si>
    <t>39 MA</t>
  </si>
  <si>
    <r>
      <t>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DC</t>
    </r>
  </si>
  <si>
    <t>Spinola</t>
  </si>
  <si>
    <r>
      <t>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DC -R</t>
    </r>
  </si>
  <si>
    <t>Wells</t>
  </si>
  <si>
    <t>Sickel</t>
  </si>
  <si>
    <t>Fessendon</t>
  </si>
  <si>
    <r>
      <t>7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DC</t>
    </r>
  </si>
  <si>
    <t>2 MA</t>
  </si>
  <si>
    <t>Casey</t>
  </si>
  <si>
    <t>Jewett</t>
  </si>
  <si>
    <t>RR</t>
  </si>
  <si>
    <t>Haupt</t>
  </si>
  <si>
    <t>PA</t>
  </si>
  <si>
    <t>Knipe</t>
  </si>
  <si>
    <t>Yates</t>
  </si>
  <si>
    <t>Brisbane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</si>
  <si>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PA</t>
    </r>
  </si>
  <si>
    <t>J. Smith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</si>
  <si>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PA</t>
    </r>
  </si>
  <si>
    <t>Ewen</t>
  </si>
  <si>
    <r>
      <t>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PA</t>
    </r>
  </si>
  <si>
    <t>Crooke</t>
  </si>
  <si>
    <r>
      <t>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PA</t>
    </r>
  </si>
  <si>
    <t>Frick</t>
  </si>
  <si>
    <r>
      <t>5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PA</t>
    </r>
  </si>
  <si>
    <t>Franklin</t>
  </si>
  <si>
    <r>
      <t>6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PA</t>
    </r>
  </si>
  <si>
    <t>Nagle</t>
  </si>
  <si>
    <r>
      <t>7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PA</t>
    </r>
  </si>
  <si>
    <t>Beaver</t>
  </si>
  <si>
    <r>
      <t>8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PA</t>
    </r>
  </si>
  <si>
    <t>20 Pa</t>
  </si>
  <si>
    <r>
      <t>9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PA</t>
    </r>
  </si>
  <si>
    <t>21 Pa</t>
  </si>
  <si>
    <r>
      <t>10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PA</t>
    </r>
  </si>
  <si>
    <t>Pickett</t>
  </si>
  <si>
    <t>Hood</t>
  </si>
  <si>
    <t>McLaws</t>
  </si>
  <si>
    <t>Johnson</t>
  </si>
  <si>
    <t>Rodes</t>
  </si>
  <si>
    <t>Early</t>
  </si>
  <si>
    <t>Pender</t>
  </si>
  <si>
    <t>Heth</t>
  </si>
  <si>
    <t>Pettigrew</t>
  </si>
  <si>
    <t>Anderson</t>
  </si>
  <si>
    <t>Cavalry</t>
  </si>
  <si>
    <t>6 VA</t>
  </si>
  <si>
    <t>Robertson</t>
  </si>
  <si>
    <t>Jones</t>
  </si>
  <si>
    <t xml:space="preserve">W.H.Lee / Chambliss </t>
  </si>
  <si>
    <t>Hampton</t>
  </si>
  <si>
    <t>F. Lee</t>
  </si>
  <si>
    <t>Jenkins</t>
  </si>
  <si>
    <t>Imboden</t>
  </si>
  <si>
    <t>12 Va.</t>
  </si>
  <si>
    <t>Corse</t>
  </si>
  <si>
    <t>M.Jenkins</t>
  </si>
  <si>
    <t>Cooke</t>
  </si>
  <si>
    <t>Wise</t>
  </si>
  <si>
    <t>54 NC</t>
  </si>
  <si>
    <t>58 VA</t>
  </si>
  <si>
    <t>Total</t>
  </si>
  <si>
    <t>AoP Combat Losses</t>
  </si>
  <si>
    <t>Other Combat Losses</t>
  </si>
  <si>
    <t>TOWN LEVIES</t>
  </si>
  <si>
    <t>Pts</t>
  </si>
  <si>
    <t>Railroads</t>
  </si>
  <si>
    <t>Carlisle</t>
  </si>
  <si>
    <t>Virginia</t>
  </si>
  <si>
    <t>Chambersburg</t>
  </si>
  <si>
    <t>1st Alexandria – Rappahannock</t>
  </si>
  <si>
    <t>Columbia</t>
  </si>
  <si>
    <t>2nd Alexandria – Rappahannock</t>
  </si>
  <si>
    <t>Gettysburg</t>
  </si>
  <si>
    <t>Alexandria – Front Royal</t>
  </si>
  <si>
    <t>Greencastle</t>
  </si>
  <si>
    <t>Alexandria – Leesburg</t>
  </si>
  <si>
    <t>Hanover</t>
  </si>
  <si>
    <t>Alexandria Station</t>
  </si>
  <si>
    <t>Harrisburg</t>
  </si>
  <si>
    <t>Aquia Creek Station</t>
  </si>
  <si>
    <t>Littlestown</t>
  </si>
  <si>
    <t>Other Virginia Stations not below Rappahannock Station</t>
  </si>
  <si>
    <t>Mechanicsburg</t>
  </si>
  <si>
    <t>New Cumberland</t>
  </si>
  <si>
    <t>Maryland</t>
  </si>
  <si>
    <t>Newville</t>
  </si>
  <si>
    <t>Washington - Baltimore</t>
  </si>
  <si>
    <t>Shippensburg</t>
  </si>
  <si>
    <t>Washington - Annapolis</t>
  </si>
  <si>
    <t>Waynesboro</t>
  </si>
  <si>
    <t>Each other on lines between Balt./Wash/Annapolis</t>
  </si>
  <si>
    <t>York</t>
  </si>
  <si>
    <t>Baltimore – Harrisburg</t>
  </si>
  <si>
    <t>Total Levies</t>
  </si>
  <si>
    <t>Baltimore – East Map Edge</t>
  </si>
  <si>
    <t>1st B&amp;O</t>
  </si>
  <si>
    <t>STRATEGIC STRUCTURES</t>
  </si>
  <si>
    <t>2nd B&amp;O</t>
  </si>
  <si>
    <t>Marysville Bridge</t>
  </si>
  <si>
    <t>3rd B&amp;O</t>
  </si>
  <si>
    <t>Wrightsville Bridge</t>
  </si>
  <si>
    <t>Marysville Bonus</t>
  </si>
  <si>
    <t>Harper’s Ferry Bridge</t>
  </si>
  <si>
    <t>C&amp;O Aqueduct</t>
  </si>
  <si>
    <t>Other MD Stations</t>
  </si>
  <si>
    <t>Pennsylvania State Capitol</t>
  </si>
  <si>
    <t>Maryland State Capitol</t>
  </si>
  <si>
    <t>Pennsylvania</t>
  </si>
  <si>
    <t>Other major river bridges</t>
  </si>
  <si>
    <t>Total Strategic Structures</t>
  </si>
  <si>
    <t>Other Pa. Stations</t>
  </si>
  <si>
    <t>Total Railroads</t>
  </si>
  <si>
    <t>DEPOT DESTRUCTION</t>
  </si>
  <si>
    <t>Alexandria</t>
  </si>
  <si>
    <t>Camden Station</t>
  </si>
  <si>
    <t>Manassas Junction</t>
  </si>
  <si>
    <t>Town Levies</t>
  </si>
  <si>
    <t>Winchester</t>
  </si>
  <si>
    <t>Strategic Structures</t>
  </si>
  <si>
    <t>Depot Destruction</t>
  </si>
  <si>
    <t>Other USA Depots</t>
  </si>
  <si>
    <t>CSA Depots</t>
  </si>
  <si>
    <t>Total Depots</t>
  </si>
  <si>
    <t>GRAND TOTAL</t>
  </si>
  <si>
    <t>TOTALS</t>
  </si>
  <si>
    <t>RAILROADS</t>
  </si>
  <si>
    <t>Frederick Junction</t>
  </si>
  <si>
    <t>Camp Curtin</t>
  </si>
  <si>
    <t>Other Destroyed Major River Bridges</t>
  </si>
  <si>
    <t xml:space="preserve"> Victory Points</t>
  </si>
  <si>
    <t>Victory Points</t>
  </si>
  <si>
    <t>Reinforcements</t>
  </si>
  <si>
    <t>Losses</t>
  </si>
  <si>
    <t>County Control</t>
  </si>
  <si>
    <t>1st</t>
  </si>
  <si>
    <t>2nd</t>
  </si>
  <si>
    <t>3rd</t>
  </si>
  <si>
    <t>4th</t>
  </si>
  <si>
    <t>5th+</t>
  </si>
  <si>
    <t xml:space="preserve">      </t>
  </si>
  <si>
    <t>Long Roads to Gettysburg Victory Point Calculator</t>
  </si>
  <si>
    <t>230+</t>
  </si>
  <si>
    <t>210-229</t>
  </si>
  <si>
    <t>190-209</t>
  </si>
  <si>
    <t>170-189</t>
  </si>
  <si>
    <t>130-169</t>
  </si>
  <si>
    <t>&lt;130</t>
  </si>
  <si>
    <t>+2 ea</t>
  </si>
  <si>
    <t>-2 ea</t>
  </si>
  <si>
    <t>+3 ea</t>
  </si>
  <si>
    <t>+1 ea</t>
  </si>
  <si>
    <t xml:space="preserve">Total </t>
  </si>
  <si>
    <t>Total County Control</t>
  </si>
  <si>
    <t>+5 ea</t>
  </si>
  <si>
    <t>MOVEMENT RESTRICTIONS</t>
  </si>
  <si>
    <t>ATTACHMENT / DETACHMENT</t>
  </si>
  <si>
    <t>AT START VALUE</t>
  </si>
  <si>
    <t>Elliott</t>
  </si>
  <si>
    <t>Ely</t>
  </si>
  <si>
    <t>COMBAT LOSSES</t>
  </si>
  <si>
    <t>OTHER LOSSES</t>
  </si>
  <si>
    <t>UNIT</t>
  </si>
  <si>
    <t>Sub 1</t>
  </si>
  <si>
    <t>Sub 2</t>
  </si>
  <si>
    <t>Sub 3</t>
  </si>
  <si>
    <t>Sub 4</t>
  </si>
  <si>
    <t>Substitutes</t>
  </si>
  <si>
    <t>2) Substitute unit information is hiddlen at start.  To Unhide double click on the applicable double row boundary</t>
  </si>
  <si>
    <t xml:space="preserve">3) McLaw's, Early's and Anderson's brigades are hidden a start. To unhide double click on the applicable double row boundary </t>
  </si>
  <si>
    <t>Cavalry Substitutes</t>
  </si>
  <si>
    <t>Infantry Substitutes</t>
  </si>
  <si>
    <t xml:space="preserve"> Infantry Substitutes</t>
  </si>
  <si>
    <t>Date</t>
  </si>
  <si>
    <t>Random Event</t>
  </si>
  <si>
    <t>Union Depot Placement</t>
  </si>
  <si>
    <t>Union Depot Removal</t>
  </si>
  <si>
    <t>Confederate Depot Removal</t>
  </si>
  <si>
    <t>Movement Restrictions</t>
  </si>
  <si>
    <t>June</t>
  </si>
  <si>
    <t>July</t>
  </si>
  <si>
    <t>Depot Event</t>
  </si>
  <si>
    <t>Historic Gettysburg Battle</t>
  </si>
  <si>
    <t>Historic End of Campaign</t>
  </si>
  <si>
    <t>Special</t>
  </si>
  <si>
    <t>Turns 1 - 14 = No impact on CSA forage rolls</t>
  </si>
  <si>
    <t>Turns 15 - 24 = Plus  1 on CSA forage rolls</t>
  </si>
  <si>
    <t>Turns 25+ = Plus 2 on CSA forage rolls</t>
  </si>
  <si>
    <t>No Movement Restrictions</t>
  </si>
  <si>
    <t>Must remain north of the Potoman or Shenanandoah or in Loudoun County unless released or attached</t>
  </si>
  <si>
    <t>Instructions for Use</t>
  </si>
  <si>
    <t xml:space="preserve">  w /Meade</t>
  </si>
  <si>
    <t>Wyndam/Custer</t>
  </si>
  <si>
    <t>Kilpatrick  / McIntosh</t>
  </si>
  <si>
    <t>Whiting / Merritt</t>
  </si>
  <si>
    <t xml:space="preserve"> Enter "1" on 1st CSA Inf. Crossing Potomac</t>
  </si>
  <si>
    <r>
      <rPr>
        <sz val="8"/>
        <color theme="1"/>
        <rFont val="Calibri"/>
        <family val="2"/>
        <scheme val="minor"/>
      </rPr>
      <t xml:space="preserve">Confederate </t>
    </r>
    <r>
      <rPr>
        <sz val="11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>Operational / Passive</t>
    </r>
  </si>
  <si>
    <t xml:space="preserve"> Union   Operational  / Passive</t>
  </si>
  <si>
    <t>Must remain in Pennsylvania - may not be attached except by other PA</t>
  </si>
  <si>
    <t>Must remain in DC / Alexandria - may not be attached</t>
  </si>
  <si>
    <t>Must remain in DC (or at start county) until released - May be attached if released &amp; Meade in command</t>
  </si>
  <si>
    <t xml:space="preserve">Arrives as a reinforcement and must remain in DC until released - May be attached if released &amp; Meade is </t>
  </si>
  <si>
    <t xml:space="preserve">Att / Det MPs </t>
  </si>
  <si>
    <t>CURRENT VALUE</t>
  </si>
  <si>
    <t>Att / Det MP</t>
  </si>
  <si>
    <t>COUNTY CONTROLLED</t>
  </si>
  <si>
    <t>1) Insert any letter into a victuals box to make it change color to red indicating that vicutal has been expended</t>
  </si>
  <si>
    <t>3) Enter the total number of combat and other losses suffered by the unit</t>
  </si>
  <si>
    <t>4) In the Att / Dep enter the number of Manpower Points gained or lost due to attachment or detachment</t>
  </si>
  <si>
    <t xml:space="preserve">5) The sheet will automatically calculate the current manpower value of the uni </t>
  </si>
  <si>
    <t>6) Enter the name of the unit that the unit attached or was attached to</t>
  </si>
  <si>
    <t>7) Total Victory Point totals for losses are automatically calculated and then transferred to VP calculator</t>
  </si>
  <si>
    <t>1) Insert any character into a victuals box to make it change to the color red</t>
  </si>
  <si>
    <t>4) Enter the total number of combat and other losses suffered by the unit</t>
  </si>
  <si>
    <t>7) Enter the name of the unit that the unit attached or was attached to</t>
  </si>
  <si>
    <t>8) Total Victory Point totals for losses are automatically calculated and then transferred to VP calculator</t>
  </si>
  <si>
    <t>6) The sheet will automatically calculate the current manpower value of the unit</t>
  </si>
  <si>
    <t>5) The sheet will automatically calculate the current manpower value of the unit</t>
  </si>
  <si>
    <t>1) Enter the appropriate victory points obtained next to the listed value</t>
  </si>
  <si>
    <t>2) The cell will automatically change color</t>
  </si>
  <si>
    <t>3) Enter the Other Destroyed Depots and RR Stations where indicated</t>
  </si>
  <si>
    <t>4) Enter the County controlled and the appropriate victory points for each turn controlled</t>
  </si>
  <si>
    <t>5) Manpower loss victory points will be automatically imported from other sheets</t>
  </si>
  <si>
    <t>6) Total victory points will be tallied and displayed in the large box</t>
  </si>
  <si>
    <t>7) Total box will gradually turn gray until CSA obtains 160 victory points</t>
  </si>
  <si>
    <t>8) Red flags indicate to check for possible CSA marginal victory declaration</t>
  </si>
  <si>
    <t xml:space="preserve">9) Green flag indicates CSA has obtained a marginal victory (Scenario 11) </t>
  </si>
  <si>
    <t>2) Indicate whether each player is Passive or Operational each turn</t>
  </si>
  <si>
    <t xml:space="preserve">5) On the indicated Depot Event turns record which USA and CSA depots will be removed or placed during the next Depot Event.  </t>
  </si>
  <si>
    <t>1) Enter the random event each turn (see table for result)</t>
  </si>
  <si>
    <t>3) On the first turn that a Confederate infantry unit crosses the Potomac place a "1" in the appropriate box.</t>
  </si>
  <si>
    <t>6) June 28 -The game will end if there are no CSA infantry units north of the Potomac at the end of this turn or thereafter</t>
  </si>
  <si>
    <t>7)  July 7 - Scenario 11 will end at the end of this turn</t>
  </si>
  <si>
    <t>CSA Reinforcements (Pickett &amp; Pettigrew)</t>
  </si>
  <si>
    <t>Movement  / Attachment Restrictions Key</t>
  </si>
  <si>
    <t>4) In the Att / Detach enter the number of Manpower Points gained or lost due to attachment or detachment</t>
  </si>
  <si>
    <t>5) In the Attach / Detach column enter the number of Manpower Points gained or lost due to attachment or detachment</t>
  </si>
  <si>
    <t>Other VA Destroyed RR Station List</t>
  </si>
  <si>
    <t>Other USA  Destroyed Depots List</t>
  </si>
  <si>
    <t>CSA Destroyed Depots list</t>
  </si>
  <si>
    <t>Other PA Destroyed RR Station List</t>
  </si>
  <si>
    <t>Other MD Destroyed RR Station List</t>
  </si>
  <si>
    <t>10) Typing in the location of "Other" depots &amp; stations will automatically update their VPs</t>
  </si>
  <si>
    <t>COMBAT / SURRENDER LOSSES</t>
  </si>
  <si>
    <t>Harper's Ferry</t>
  </si>
  <si>
    <t>Frederick</t>
  </si>
  <si>
    <t>Disorder (Current / Previous)</t>
  </si>
  <si>
    <t>+/-15/30</t>
  </si>
  <si>
    <t>Panic (Current / Previous)</t>
  </si>
  <si>
    <t>+/-10/20</t>
  </si>
  <si>
    <t>Turns 30+ Double County Control Victory Points</t>
  </si>
  <si>
    <t>4) The sheet will then immediately calculate when the CSA forage penalties go into effect as well as the double victory points for county control</t>
  </si>
  <si>
    <t>Game End - The Gettysburg Campaign</t>
  </si>
  <si>
    <t>Game end if CSA Inf not across the Potomac</t>
  </si>
  <si>
    <t>Game End - High Tide of the Confederacy</t>
  </si>
  <si>
    <t>Hide Tide of the Confederacy</t>
  </si>
  <si>
    <t>DEMORALIZATION / VICKSBURG FALLS</t>
  </si>
  <si>
    <t>Demoralization / Vicksburg Falls</t>
  </si>
  <si>
    <t>Vicksburg Falls</t>
  </si>
  <si>
    <t xml:space="preserve"> CSA Decisive                       200+</t>
  </si>
  <si>
    <t>CSA Substantive             180 -199</t>
  </si>
  <si>
    <t>CSA Marginal                 160 - 179</t>
  </si>
  <si>
    <t>USA Marginal                140 - 159</t>
  </si>
  <si>
    <t>USA Substantive           100 -139</t>
  </si>
  <si>
    <t>USA Marginal                   &lt;100</t>
  </si>
  <si>
    <t>The Gettysburg Campaign</t>
  </si>
  <si>
    <t>CURRENT VICTORY LEVEL</t>
  </si>
  <si>
    <t>Potomac River Crossing (Column D)                   Forage and County Control Effects</t>
  </si>
  <si>
    <t>Turns 1 - 14 = No impact on Forage Values</t>
  </si>
  <si>
    <t>Turns 15 - 24 = Plus  1 on CSA Forage Values</t>
  </si>
  <si>
    <t>Turns 25+ = Plus 2 on CSA Forage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</si>
</sst>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72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59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0" fontId="1" fillId="11" borderId="4" xfId="0" applyFont="1" applyFill="1" applyBorder="1" applyAlignment="1">
      <alignment vertical="center" wrapText="1"/>
    </xf>
    <xf numFmtId="0" fontId="6" fillId="11" borderId="4" xfId="0" applyFont="1" applyFill="1" applyBorder="1" applyAlignment="1">
      <alignment vertical="center" wrapText="1"/>
    </xf>
    <xf numFmtId="0" fontId="1" fillId="11" borderId="7" xfId="0" applyFont="1" applyFill="1" applyBorder="1" applyAlignment="1">
      <alignment vertical="center" wrapText="1"/>
    </xf>
    <xf numFmtId="0" fontId="8" fillId="0" borderId="0" xfId="0" applyFont="1"/>
    <xf numFmtId="1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13" borderId="1" xfId="0" applyNumberFormat="1" applyFill="1" applyBorder="1" applyAlignment="1">
      <alignment horizontal="center"/>
    </xf>
    <xf numFmtId="0" fontId="0" fillId="13" borderId="10" xfId="0" applyFill="1" applyBorder="1"/>
    <xf numFmtId="0" fontId="0" fillId="13" borderId="11" xfId="0" applyFill="1" applyBorder="1"/>
    <xf numFmtId="0" fontId="0" fillId="13" borderId="2" xfId="0" applyFill="1" applyBorder="1"/>
    <xf numFmtId="0" fontId="0" fillId="12" borderId="10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2" fillId="14" borderId="4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15" xfId="0" applyBorder="1"/>
    <xf numFmtId="0" fontId="9" fillId="0" borderId="16" xfId="0" applyFont="1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10" borderId="30" xfId="0" applyFill="1" applyBorder="1"/>
    <xf numFmtId="0" fontId="0" fillId="10" borderId="13" xfId="0" applyFill="1" applyBorder="1"/>
    <xf numFmtId="0" fontId="0" fillId="10" borderId="31" xfId="0" applyFill="1" applyBorder="1"/>
    <xf numFmtId="0" fontId="0" fillId="9" borderId="28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7" fillId="12" borderId="2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0" borderId="38" xfId="0" applyBorder="1"/>
    <xf numFmtId="0" fontId="9" fillId="0" borderId="16" xfId="0" applyFont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" fillId="13" borderId="5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3" borderId="1" xfId="0" applyFill="1" applyBorder="1"/>
    <xf numFmtId="1" fontId="0" fillId="16" borderId="1" xfId="0" applyNumberFormat="1" applyFill="1" applyBorder="1" applyAlignment="1">
      <alignment horizontal="center"/>
    </xf>
    <xf numFmtId="0" fontId="1" fillId="11" borderId="41" xfId="0" applyFont="1" applyFill="1" applyBorder="1" applyAlignment="1">
      <alignment vertical="center" wrapText="1"/>
    </xf>
    <xf numFmtId="0" fontId="0" fillId="0" borderId="12" xfId="0" applyBorder="1"/>
    <xf numFmtId="0" fontId="0" fillId="3" borderId="23" xfId="0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3" borderId="46" xfId="0" applyFill="1" applyBorder="1"/>
    <xf numFmtId="0" fontId="0" fillId="3" borderId="47" xfId="0" applyFill="1" applyBorder="1"/>
    <xf numFmtId="0" fontId="11" fillId="0" borderId="48" xfId="0" applyFont="1" applyBorder="1"/>
    <xf numFmtId="0" fontId="0" fillId="0" borderId="49" xfId="0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10" fillId="0" borderId="43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3" borderId="50" xfId="0" applyFill="1" applyBorder="1" applyAlignment="1">
      <alignment horizontal="right"/>
    </xf>
    <xf numFmtId="0" fontId="0" fillId="18" borderId="12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1" fontId="0" fillId="9" borderId="26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22" borderId="1" xfId="0" applyFill="1" applyBorder="1"/>
    <xf numFmtId="0" fontId="0" fillId="22" borderId="1" xfId="0" applyFill="1" applyBorder="1" applyAlignment="1">
      <alignment horizontal="center"/>
    </xf>
    <xf numFmtId="0" fontId="0" fillId="14" borderId="1" xfId="0" applyFill="1" applyBorder="1"/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wrapText="1"/>
    </xf>
    <xf numFmtId="0" fontId="4" fillId="13" borderId="5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/>
    </xf>
    <xf numFmtId="0" fontId="0" fillId="19" borderId="1" xfId="0" applyFill="1" applyBorder="1"/>
    <xf numFmtId="0" fontId="0" fillId="19" borderId="0" xfId="0" applyFill="1"/>
    <xf numFmtId="0" fontId="2" fillId="19" borderId="4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1" fontId="1" fillId="19" borderId="5" xfId="0" applyNumberFormat="1" applyFont="1" applyFill="1" applyBorder="1" applyAlignment="1">
      <alignment horizontal="center" vertical="center" wrapText="1"/>
    </xf>
    <xf numFmtId="0" fontId="1" fillId="19" borderId="6" xfId="0" applyFont="1" applyFill="1" applyBorder="1" applyAlignment="1">
      <alignment horizontal="center" vertical="center" wrapText="1"/>
    </xf>
    <xf numFmtId="0" fontId="1" fillId="13" borderId="52" xfId="0" applyFont="1" applyFill="1" applyBorder="1" applyAlignment="1">
      <alignment horizontal="center" vertical="center" wrapText="1"/>
    </xf>
    <xf numFmtId="0" fontId="1" fillId="13" borderId="5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vertical="center" wrapText="1"/>
    </xf>
    <xf numFmtId="1" fontId="1" fillId="2" borderId="52" xfId="0" applyNumberFormat="1" applyFont="1" applyFill="1" applyBorder="1" applyAlignment="1">
      <alignment horizontal="center" vertical="center" wrapText="1"/>
    </xf>
    <xf numFmtId="0" fontId="0" fillId="13" borderId="54" xfId="0" applyFill="1" applyBorder="1" applyAlignment="1">
      <alignment horizontal="center"/>
    </xf>
    <xf numFmtId="0" fontId="0" fillId="13" borderId="54" xfId="0" applyFill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19" borderId="1" xfId="0" applyNumberFormat="1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1" fillId="19" borderId="40" xfId="0" applyFont="1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/>
    </xf>
    <xf numFmtId="0" fontId="0" fillId="19" borderId="4" xfId="0" applyFill="1" applyBorder="1"/>
    <xf numFmtId="0" fontId="1" fillId="11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2" xfId="0" applyFill="1" applyBorder="1"/>
    <xf numFmtId="0" fontId="0" fillId="12" borderId="12" xfId="0" applyFill="1" applyBorder="1"/>
    <xf numFmtId="0" fontId="0" fillId="8" borderId="12" xfId="0" applyFill="1" applyBorder="1"/>
    <xf numFmtId="0" fontId="0" fillId="23" borderId="12" xfId="0" applyFill="1" applyBorder="1"/>
    <xf numFmtId="0" fontId="0" fillId="14" borderId="12" xfId="0" applyFill="1" applyBorder="1"/>
    <xf numFmtId="0" fontId="0" fillId="4" borderId="12" xfId="0" applyFill="1" applyBorder="1"/>
    <xf numFmtId="0" fontId="0" fillId="13" borderId="12" xfId="0" applyFill="1" applyBorder="1"/>
    <xf numFmtId="0" fontId="0" fillId="24" borderId="12" xfId="0" applyFill="1" applyBorder="1"/>
    <xf numFmtId="0" fontId="0" fillId="12" borderId="12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15" borderId="12" xfId="0" applyFill="1" applyBorder="1" applyAlignment="1">
      <alignment horizontal="center" wrapText="1"/>
    </xf>
    <xf numFmtId="0" fontId="14" fillId="15" borderId="12" xfId="0" applyFont="1" applyFill="1" applyBorder="1" applyAlignment="1">
      <alignment horizontal="center" wrapText="1"/>
    </xf>
    <xf numFmtId="0" fontId="13" fillId="15" borderId="12" xfId="0" applyFont="1" applyFill="1" applyBorder="1" applyAlignment="1">
      <alignment horizontal="center" wrapText="1"/>
    </xf>
    <xf numFmtId="0" fontId="4" fillId="27" borderId="5" xfId="0" applyFont="1" applyFill="1" applyBorder="1" applyAlignment="1">
      <alignment horizontal="center" vertical="center" wrapText="1"/>
    </xf>
    <xf numFmtId="0" fontId="4" fillId="27" borderId="2" xfId="0" applyFont="1" applyFill="1" applyBorder="1" applyAlignment="1">
      <alignment horizontal="center" vertical="center" wrapText="1"/>
    </xf>
    <xf numFmtId="0" fontId="1" fillId="27" borderId="5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7" fillId="15" borderId="12" xfId="0" applyFont="1" applyFill="1" applyBorder="1" applyAlignment="1">
      <alignment horizontal="center" wrapText="1"/>
    </xf>
    <xf numFmtId="0" fontId="10" fillId="15" borderId="12" xfId="0" applyFont="1" applyFill="1" applyBorder="1" applyAlignment="1">
      <alignment horizontal="center" wrapText="1"/>
    </xf>
    <xf numFmtId="0" fontId="7" fillId="15" borderId="0" xfId="0" applyFont="1" applyFill="1" applyAlignment="1">
      <alignment horizontal="center" wrapText="1"/>
    </xf>
    <xf numFmtId="0" fontId="15" fillId="15" borderId="12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13" fillId="0" borderId="12" xfId="0" applyFont="1" applyBorder="1"/>
    <xf numFmtId="0" fontId="16" fillId="15" borderId="45" xfId="0" applyFont="1" applyFill="1" applyBorder="1" applyAlignment="1">
      <alignment horizontal="center" wrapText="1"/>
    </xf>
    <xf numFmtId="0" fontId="0" fillId="0" borderId="60" xfId="0" applyBorder="1"/>
    <xf numFmtId="0" fontId="0" fillId="0" borderId="61" xfId="0" applyBorder="1"/>
    <xf numFmtId="0" fontId="0" fillId="3" borderId="39" xfId="0" applyFill="1" applyBorder="1" applyAlignment="1">
      <alignment horizontal="center"/>
    </xf>
    <xf numFmtId="0" fontId="0" fillId="0" borderId="13" xfId="0" applyBorder="1"/>
    <xf numFmtId="0" fontId="17" fillId="0" borderId="45" xfId="0" applyFont="1" applyBorder="1" applyAlignment="1">
      <alignment horizontal="center"/>
    </xf>
    <xf numFmtId="0" fontId="0" fillId="9" borderId="60" xfId="0" applyFill="1" applyBorder="1" applyAlignment="1">
      <alignment horizontal="left"/>
    </xf>
    <xf numFmtId="0" fontId="7" fillId="22" borderId="10" xfId="0" applyFont="1" applyFill="1" applyBorder="1" applyAlignment="1">
      <alignment horizontal="center" vertical="center" wrapText="1"/>
    </xf>
    <xf numFmtId="0" fontId="0" fillId="14" borderId="10" xfId="0" applyFill="1" applyBorder="1"/>
    <xf numFmtId="0" fontId="0" fillId="22" borderId="10" xfId="0" applyFill="1" applyBorder="1"/>
    <xf numFmtId="0" fontId="18" fillId="22" borderId="45" xfId="0" applyFont="1" applyFill="1" applyBorder="1" applyAlignment="1">
      <alignment horizontal="center" wrapText="1"/>
    </xf>
    <xf numFmtId="0" fontId="0" fillId="0" borderId="60" xfId="0" applyBorder="1" applyAlignment="1">
      <alignment vertical="center"/>
    </xf>
    <xf numFmtId="0" fontId="0" fillId="13" borderId="10" xfId="0" applyFill="1" applyBorder="1" applyAlignment="1">
      <alignment horizontal="center" wrapText="1"/>
    </xf>
    <xf numFmtId="0" fontId="0" fillId="19" borderId="10" xfId="0" applyFill="1" applyBorder="1"/>
    <xf numFmtId="0" fontId="15" fillId="13" borderId="45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0" fillId="3" borderId="60" xfId="0" applyFill="1" applyBorder="1"/>
    <xf numFmtId="0" fontId="0" fillId="4" borderId="60" xfId="0" applyFill="1" applyBorder="1"/>
    <xf numFmtId="0" fontId="0" fillId="25" borderId="60" xfId="0" applyFill="1" applyBorder="1"/>
    <xf numFmtId="0" fontId="0" fillId="27" borderId="60" xfId="0" applyFill="1" applyBorder="1"/>
    <xf numFmtId="0" fontId="0" fillId="6" borderId="60" xfId="0" applyFill="1" applyBorder="1"/>
    <xf numFmtId="0" fontId="0" fillId="8" borderId="61" xfId="0" applyFill="1" applyBorder="1"/>
    <xf numFmtId="0" fontId="0" fillId="10" borderId="12" xfId="0" applyFill="1" applyBorder="1"/>
    <xf numFmtId="0" fontId="0" fillId="13" borderId="12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28" borderId="1" xfId="0" applyFill="1" applyBorder="1" applyAlignment="1">
      <alignment horizontal="center"/>
    </xf>
    <xf numFmtId="0" fontId="0" fillId="18" borderId="3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18" borderId="25" xfId="0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13" borderId="11" xfId="0" applyFont="1" applyFill="1" applyBorder="1"/>
    <xf numFmtId="0" fontId="20" fillId="11" borderId="1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vertical="center" wrapText="1"/>
    </xf>
    <xf numFmtId="0" fontId="0" fillId="0" borderId="6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1" fillId="0" borderId="0" xfId="0" applyFont="1"/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17" borderId="25" xfId="0" applyFill="1" applyBorder="1" applyAlignment="1">
      <alignment horizontal="left"/>
    </xf>
    <xf numFmtId="0" fontId="0" fillId="14" borderId="25" xfId="0" applyFill="1" applyBorder="1" applyAlignment="1">
      <alignment horizontal="left"/>
    </xf>
    <xf numFmtId="0" fontId="0" fillId="12" borderId="25" xfId="0" applyFill="1" applyBorder="1" applyAlignment="1">
      <alignment horizontal="left"/>
    </xf>
    <xf numFmtId="0" fontId="0" fillId="21" borderId="25" xfId="0" applyFill="1" applyBorder="1" applyAlignment="1">
      <alignment horizontal="left"/>
    </xf>
    <xf numFmtId="0" fontId="0" fillId="20" borderId="25" xfId="0" applyFill="1" applyBorder="1" applyAlignment="1">
      <alignment horizontal="left"/>
    </xf>
    <xf numFmtId="0" fontId="0" fillId="19" borderId="27" xfId="0" applyFill="1" applyBorder="1" applyAlignment="1">
      <alignment horizontal="left"/>
    </xf>
    <xf numFmtId="0" fontId="0" fillId="26" borderId="22" xfId="0" applyFill="1" applyBorder="1" applyAlignment="1">
      <alignment horizontal="right"/>
    </xf>
    <xf numFmtId="0" fontId="0" fillId="3" borderId="63" xfId="0" applyFill="1" applyBorder="1"/>
    <xf numFmtId="0" fontId="22" fillId="32" borderId="65" xfId="0" applyFont="1" applyFill="1" applyBorder="1"/>
    <xf numFmtId="0" fontId="22" fillId="22" borderId="65" xfId="0" applyFont="1" applyFill="1" applyBorder="1"/>
    <xf numFmtId="0" fontId="22" fillId="31" borderId="65" xfId="0" applyFont="1" applyFill="1" applyBorder="1"/>
    <xf numFmtId="0" fontId="22" fillId="21" borderId="65" xfId="0" applyFont="1" applyFill="1" applyBorder="1"/>
    <xf numFmtId="0" fontId="22" fillId="30" borderId="65" xfId="0" applyFont="1" applyFill="1" applyBorder="1" applyAlignment="1"/>
    <xf numFmtId="0" fontId="22" fillId="29" borderId="66" xfId="0" applyFont="1" applyFill="1" applyBorder="1"/>
    <xf numFmtId="0" fontId="10" fillId="0" borderId="64" xfId="0" applyFont="1" applyBorder="1" applyAlignment="1">
      <alignment horizontal="left"/>
    </xf>
    <xf numFmtId="0" fontId="15" fillId="12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2" fillId="20" borderId="55" xfId="0" applyFont="1" applyFill="1" applyBorder="1" applyAlignment="1">
      <alignment horizontal="right"/>
    </xf>
    <xf numFmtId="0" fontId="12" fillId="20" borderId="56" xfId="0" applyFont="1" applyFill="1" applyBorder="1" applyAlignment="1">
      <alignment horizontal="right"/>
    </xf>
    <xf numFmtId="0" fontId="12" fillId="20" borderId="57" xfId="0" applyFont="1" applyFill="1" applyBorder="1" applyAlignment="1">
      <alignment horizontal="right"/>
    </xf>
    <xf numFmtId="0" fontId="12" fillId="20" borderId="0" xfId="0" applyFont="1" applyFill="1" applyAlignment="1">
      <alignment horizontal="right"/>
    </xf>
    <xf numFmtId="0" fontId="12" fillId="20" borderId="0" xfId="0" applyFont="1" applyFill="1" applyBorder="1" applyAlignment="1">
      <alignment horizontal="right"/>
    </xf>
    <xf numFmtId="0" fontId="12" fillId="20" borderId="58" xfId="0" applyFont="1" applyFill="1" applyBorder="1" applyAlignment="1">
      <alignment horizontal="right"/>
    </xf>
    <xf numFmtId="0" fontId="12" fillId="20" borderId="59" xfId="0" applyFont="1" applyFill="1" applyBorder="1" applyAlignment="1">
      <alignment horizontal="right"/>
    </xf>
  </cellXfs>
  <cellStyles count="1">
    <cellStyle name="Normal" xfId="0" builtinId="0"/>
  </cellStyles>
  <dxfs count="3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11</xdr:col>
      <xdr:colOff>3921913</xdr:colOff>
      <xdr:row>30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890F04-D0D7-4923-B016-4B089EC61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0560" y="2133600"/>
          <a:ext cx="6929273" cy="3931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zoomScale="75" zoomScaleNormal="75" workbookViewId="0">
      <pane ySplit="1" topLeftCell="A2" activePane="bottomLeft" state="frozen"/>
      <selection pane="bottomLeft" activeCell="E69" sqref="E69"/>
    </sheetView>
  </sheetViews>
  <sheetFormatPr baseColWidth="10" defaultColWidth="9.1640625" defaultRowHeight="15" x14ac:dyDescent="0.2"/>
  <cols>
    <col min="1" max="1" width="23.83203125" customWidth="1"/>
    <col min="2" max="2" width="6.1640625" customWidth="1"/>
    <col min="3" max="3" width="5.83203125" customWidth="1"/>
    <col min="4" max="5" width="6.33203125" customWidth="1"/>
    <col min="6" max="6" width="5.5" customWidth="1"/>
    <col min="7" max="7" width="6.33203125" customWidth="1"/>
    <col min="8" max="8" width="12.6640625" style="19" customWidth="1"/>
    <col min="9" max="9" width="11.6640625" style="19" customWidth="1"/>
    <col min="10" max="10" width="16.6640625" customWidth="1"/>
    <col min="11" max="12" width="8.83203125" style="19" customWidth="1"/>
    <col min="13" max="13" width="9.1640625" style="19"/>
    <col min="14" max="14" width="24" customWidth="1"/>
    <col min="15" max="15" width="100.5" customWidth="1"/>
  </cols>
  <sheetData>
    <row r="1" spans="1:15" ht="50.5" customHeight="1" thickBot="1" x14ac:dyDescent="0.35">
      <c r="A1" s="204" t="s">
        <v>235</v>
      </c>
      <c r="B1" s="21"/>
      <c r="C1" s="22"/>
      <c r="D1" s="205" t="s">
        <v>48</v>
      </c>
      <c r="E1" s="22"/>
      <c r="F1" s="22"/>
      <c r="G1" s="23"/>
      <c r="H1" s="109" t="s">
        <v>316</v>
      </c>
      <c r="I1" s="109" t="s">
        <v>234</v>
      </c>
      <c r="J1" s="109" t="s">
        <v>228</v>
      </c>
      <c r="K1" s="109" t="s">
        <v>230</v>
      </c>
      <c r="L1" s="109" t="s">
        <v>276</v>
      </c>
      <c r="M1" s="109" t="s">
        <v>275</v>
      </c>
      <c r="N1" s="181" t="s">
        <v>229</v>
      </c>
      <c r="O1" s="183" t="s">
        <v>263</v>
      </c>
    </row>
    <row r="2" spans="1:15" ht="16" thickBot="1" x14ac:dyDescent="0.25">
      <c r="A2" s="111" t="s">
        <v>0</v>
      </c>
      <c r="B2" s="112">
        <v>1</v>
      </c>
      <c r="C2" s="113">
        <v>2</v>
      </c>
      <c r="D2" s="113">
        <v>3</v>
      </c>
      <c r="E2" s="113">
        <v>4</v>
      </c>
      <c r="F2" s="113">
        <v>5</v>
      </c>
      <c r="G2" s="114">
        <v>6</v>
      </c>
      <c r="H2" s="113"/>
      <c r="I2" s="113"/>
      <c r="J2" s="157" t="s">
        <v>0</v>
      </c>
      <c r="K2" s="115"/>
      <c r="L2" s="115"/>
      <c r="M2" s="115"/>
      <c r="N2" s="182"/>
      <c r="O2" s="170" t="s">
        <v>279</v>
      </c>
    </row>
    <row r="3" spans="1:15" ht="16" thickBot="1" x14ac:dyDescent="0.25">
      <c r="A3" s="1" t="s">
        <v>1</v>
      </c>
      <c r="B3" s="68"/>
      <c r="C3" s="68"/>
      <c r="D3" s="68"/>
      <c r="E3" s="68"/>
      <c r="F3" s="68"/>
      <c r="G3" s="194"/>
      <c r="H3" s="18">
        <v>0</v>
      </c>
      <c r="I3" s="18">
        <v>0</v>
      </c>
      <c r="J3" s="2"/>
      <c r="K3" s="100">
        <v>8</v>
      </c>
      <c r="L3" s="20">
        <f>K3-H3-I3+M3</f>
        <v>8</v>
      </c>
      <c r="M3" s="100"/>
      <c r="N3" s="21"/>
      <c r="O3" s="170" t="s">
        <v>241</v>
      </c>
    </row>
    <row r="4" spans="1:15" ht="16" thickBot="1" x14ac:dyDescent="0.25">
      <c r="A4" s="1" t="s">
        <v>2</v>
      </c>
      <c r="B4" s="68"/>
      <c r="C4" s="68"/>
      <c r="D4" s="68"/>
      <c r="E4" s="68"/>
      <c r="F4" s="68"/>
      <c r="G4" s="194"/>
      <c r="H4" s="18">
        <v>0</v>
      </c>
      <c r="I4" s="18">
        <v>0</v>
      </c>
      <c r="J4" s="2"/>
      <c r="K4" s="100">
        <v>5</v>
      </c>
      <c r="L4" s="20">
        <f t="shared" ref="L4:L6" si="0">K4-H4-I4+M4</f>
        <v>5</v>
      </c>
      <c r="M4" s="100"/>
      <c r="N4" s="21"/>
      <c r="O4" s="170" t="s">
        <v>280</v>
      </c>
    </row>
    <row r="5" spans="1:15" ht="16" thickBot="1" x14ac:dyDescent="0.25">
      <c r="A5" s="1" t="s">
        <v>3</v>
      </c>
      <c r="B5" s="68"/>
      <c r="C5" s="68"/>
      <c r="D5" s="68"/>
      <c r="E5" s="68"/>
      <c r="F5" s="68"/>
      <c r="G5" s="194"/>
      <c r="H5" s="18">
        <v>0</v>
      </c>
      <c r="I5" s="18">
        <v>0</v>
      </c>
      <c r="J5" s="2"/>
      <c r="K5" s="100">
        <v>6</v>
      </c>
      <c r="L5" s="20">
        <f t="shared" si="0"/>
        <v>6</v>
      </c>
      <c r="M5" s="100"/>
      <c r="N5" s="21"/>
      <c r="O5" s="170" t="s">
        <v>308</v>
      </c>
    </row>
    <row r="6" spans="1:15" ht="17" thickBot="1" x14ac:dyDescent="0.25">
      <c r="A6" s="1" t="s">
        <v>4</v>
      </c>
      <c r="B6" s="211"/>
      <c r="C6" s="211"/>
      <c r="D6" s="211"/>
      <c r="E6" s="211"/>
      <c r="F6" s="211"/>
      <c r="G6" s="215"/>
      <c r="H6" s="18">
        <v>0</v>
      </c>
      <c r="I6" s="18">
        <v>0</v>
      </c>
      <c r="J6" s="3" t="s">
        <v>5</v>
      </c>
      <c r="K6" s="100">
        <v>4</v>
      </c>
      <c r="L6" s="20">
        <f t="shared" si="0"/>
        <v>4</v>
      </c>
      <c r="M6" s="100"/>
      <c r="N6" s="21"/>
      <c r="O6" s="170" t="s">
        <v>290</v>
      </c>
    </row>
    <row r="7" spans="1:15" ht="16" thickBot="1" x14ac:dyDescent="0.25">
      <c r="A7" s="118" t="s">
        <v>6</v>
      </c>
      <c r="B7" s="119"/>
      <c r="C7" s="119"/>
      <c r="D7" s="119"/>
      <c r="E7" s="119"/>
      <c r="F7" s="119"/>
      <c r="G7" s="114"/>
      <c r="H7" s="120"/>
      <c r="I7" s="120"/>
      <c r="J7" s="131" t="s">
        <v>6</v>
      </c>
      <c r="K7" s="115"/>
      <c r="L7" s="115"/>
      <c r="M7" s="115"/>
      <c r="N7" s="182"/>
      <c r="O7" s="170" t="s">
        <v>283</v>
      </c>
    </row>
    <row r="8" spans="1:15" ht="16" thickBot="1" x14ac:dyDescent="0.25">
      <c r="A8" s="1" t="s">
        <v>7</v>
      </c>
      <c r="B8" s="68"/>
      <c r="C8" s="68"/>
      <c r="D8" s="68"/>
      <c r="E8" s="68"/>
      <c r="F8" s="68"/>
      <c r="G8" s="69"/>
      <c r="H8" s="18">
        <v>0</v>
      </c>
      <c r="I8" s="18">
        <v>0</v>
      </c>
      <c r="J8" s="2"/>
      <c r="K8" s="100">
        <v>7</v>
      </c>
      <c r="L8" s="100">
        <f>K8-H8-I8+M8</f>
        <v>7</v>
      </c>
      <c r="M8" s="100"/>
      <c r="N8" s="21"/>
      <c r="O8" s="171" t="s">
        <v>284</v>
      </c>
    </row>
    <row r="9" spans="1:15" ht="16" thickBot="1" x14ac:dyDescent="0.25">
      <c r="A9" s="1" t="s">
        <v>8</v>
      </c>
      <c r="B9" s="68"/>
      <c r="C9" s="68"/>
      <c r="D9" s="68"/>
      <c r="E9" s="68"/>
      <c r="F9" s="68"/>
      <c r="G9" s="69"/>
      <c r="H9" s="18">
        <v>0</v>
      </c>
      <c r="I9" s="18">
        <v>0</v>
      </c>
      <c r="J9" s="2"/>
      <c r="K9" s="100">
        <v>7</v>
      </c>
      <c r="L9" s="100">
        <f t="shared" ref="L9:L71" si="1">K9-H9-I9+M9</f>
        <v>7</v>
      </c>
      <c r="M9" s="100"/>
      <c r="N9" s="75"/>
    </row>
    <row r="10" spans="1:15" ht="16" thickBot="1" x14ac:dyDescent="0.25">
      <c r="A10" s="1" t="s">
        <v>9</v>
      </c>
      <c r="B10" s="68"/>
      <c r="C10" s="68"/>
      <c r="D10" s="68"/>
      <c r="E10" s="68"/>
      <c r="F10" s="68"/>
      <c r="G10" s="69"/>
      <c r="H10" s="18">
        <v>0</v>
      </c>
      <c r="I10" s="18">
        <v>0</v>
      </c>
      <c r="J10" s="2"/>
      <c r="K10" s="100">
        <v>5</v>
      </c>
      <c r="L10" s="100">
        <f t="shared" si="1"/>
        <v>5</v>
      </c>
      <c r="M10" s="100"/>
      <c r="N10" s="75"/>
    </row>
    <row r="11" spans="1:15" ht="16" thickBot="1" x14ac:dyDescent="0.25">
      <c r="A11" s="118" t="s">
        <v>12</v>
      </c>
      <c r="B11" s="119"/>
      <c r="C11" s="119"/>
      <c r="D11" s="119"/>
      <c r="E11" s="119"/>
      <c r="F11" s="119"/>
      <c r="G11" s="121"/>
      <c r="H11" s="120"/>
      <c r="I11" s="120"/>
      <c r="J11" s="131" t="s">
        <v>12</v>
      </c>
      <c r="K11" s="115"/>
      <c r="L11" s="115"/>
      <c r="M11" s="115"/>
      <c r="N11" s="116"/>
    </row>
    <row r="12" spans="1:15" ht="16" thickBot="1" x14ac:dyDescent="0.25">
      <c r="A12" s="1" t="s">
        <v>13</v>
      </c>
      <c r="B12" s="68"/>
      <c r="C12" s="68"/>
      <c r="D12" s="68"/>
      <c r="E12" s="68"/>
      <c r="F12" s="68"/>
      <c r="G12" s="70"/>
      <c r="H12" s="18">
        <v>0</v>
      </c>
      <c r="I12" s="18">
        <v>0</v>
      </c>
      <c r="J12" s="2"/>
      <c r="K12" s="100">
        <v>11</v>
      </c>
      <c r="L12" s="100">
        <f t="shared" si="1"/>
        <v>11</v>
      </c>
      <c r="M12" s="100"/>
      <c r="N12" s="21"/>
      <c r="O12" s="184" t="s">
        <v>307</v>
      </c>
    </row>
    <row r="13" spans="1:15" ht="16" thickBot="1" x14ac:dyDescent="0.25">
      <c r="A13" s="1" t="s">
        <v>14</v>
      </c>
      <c r="B13" s="68"/>
      <c r="C13" s="68"/>
      <c r="D13" s="68"/>
      <c r="E13" s="68"/>
      <c r="F13" s="68"/>
      <c r="G13" s="70"/>
      <c r="H13" s="18">
        <v>0</v>
      </c>
      <c r="I13" s="18">
        <v>0</v>
      </c>
      <c r="J13" s="2"/>
      <c r="K13" s="100">
        <v>11</v>
      </c>
      <c r="L13" s="100">
        <f t="shared" si="1"/>
        <v>11</v>
      </c>
      <c r="M13" s="100"/>
      <c r="N13" s="21"/>
      <c r="O13" s="185" t="s">
        <v>261</v>
      </c>
    </row>
    <row r="14" spans="1:15" ht="16" thickBot="1" x14ac:dyDescent="0.25">
      <c r="A14" s="118" t="s">
        <v>15</v>
      </c>
      <c r="B14" s="119"/>
      <c r="C14" s="119"/>
      <c r="D14" s="119"/>
      <c r="E14" s="119"/>
      <c r="F14" s="119"/>
      <c r="G14" s="121"/>
      <c r="H14" s="120"/>
      <c r="I14" s="120"/>
      <c r="J14" s="131" t="s">
        <v>15</v>
      </c>
      <c r="K14" s="115"/>
      <c r="L14" s="115"/>
      <c r="M14" s="115"/>
      <c r="N14" s="182"/>
      <c r="O14" s="186" t="s">
        <v>273</v>
      </c>
    </row>
    <row r="15" spans="1:15" ht="16" thickBot="1" x14ac:dyDescent="0.25">
      <c r="A15" s="1" t="s">
        <v>16</v>
      </c>
      <c r="B15" s="68"/>
      <c r="C15" s="68"/>
      <c r="D15" s="68"/>
      <c r="E15" s="68"/>
      <c r="F15" s="68"/>
      <c r="G15" s="194"/>
      <c r="H15" s="18">
        <v>0</v>
      </c>
      <c r="I15" s="18">
        <v>0</v>
      </c>
      <c r="J15" s="2"/>
      <c r="K15" s="100">
        <v>8</v>
      </c>
      <c r="L15" s="100">
        <f t="shared" si="1"/>
        <v>8</v>
      </c>
      <c r="M15" s="100"/>
      <c r="N15" s="21"/>
      <c r="O15" s="187" t="s">
        <v>274</v>
      </c>
    </row>
    <row r="16" spans="1:15" ht="16" thickBot="1" x14ac:dyDescent="0.25">
      <c r="A16" s="1" t="s">
        <v>17</v>
      </c>
      <c r="B16" s="68"/>
      <c r="C16" s="68"/>
      <c r="D16" s="68"/>
      <c r="E16" s="68"/>
      <c r="F16" s="68"/>
      <c r="G16" s="194"/>
      <c r="H16" s="18">
        <v>0</v>
      </c>
      <c r="I16" s="18">
        <v>0</v>
      </c>
      <c r="J16" s="2"/>
      <c r="K16" s="100">
        <v>7</v>
      </c>
      <c r="L16" s="100">
        <f t="shared" si="1"/>
        <v>7</v>
      </c>
      <c r="M16" s="100"/>
      <c r="N16" s="21"/>
      <c r="O16" s="188" t="s">
        <v>262</v>
      </c>
    </row>
    <row r="17" spans="1:15" ht="17" thickBot="1" x14ac:dyDescent="0.25">
      <c r="A17" s="1" t="s">
        <v>18</v>
      </c>
      <c r="B17" s="68"/>
      <c r="C17" s="68"/>
      <c r="D17" s="68"/>
      <c r="E17" s="68"/>
      <c r="F17" s="68"/>
      <c r="G17" s="194"/>
      <c r="H17" s="18">
        <v>0</v>
      </c>
      <c r="I17" s="18">
        <v>0</v>
      </c>
      <c r="J17" s="3" t="s">
        <v>19</v>
      </c>
      <c r="K17" s="100">
        <v>6</v>
      </c>
      <c r="L17" s="100">
        <f t="shared" si="1"/>
        <v>6</v>
      </c>
      <c r="M17" s="100"/>
      <c r="N17" s="21"/>
      <c r="O17" s="189" t="s">
        <v>271</v>
      </c>
    </row>
    <row r="18" spans="1:15" ht="16" thickBot="1" x14ac:dyDescent="0.25">
      <c r="A18" s="118" t="s">
        <v>20</v>
      </c>
      <c r="B18" s="119"/>
      <c r="C18" s="119"/>
      <c r="D18" s="119"/>
      <c r="E18" s="119"/>
      <c r="F18" s="119"/>
      <c r="G18" s="121"/>
      <c r="H18" s="120"/>
      <c r="I18" s="120"/>
      <c r="J18" s="131" t="s">
        <v>20</v>
      </c>
      <c r="K18" s="115"/>
      <c r="L18" s="115"/>
      <c r="M18" s="115"/>
      <c r="N18" s="182"/>
      <c r="O18" s="190" t="s">
        <v>272</v>
      </c>
    </row>
    <row r="19" spans="1:15" ht="16" thickBot="1" x14ac:dyDescent="0.25">
      <c r="A19" s="1" t="s">
        <v>21</v>
      </c>
      <c r="B19" s="68"/>
      <c r="C19" s="68"/>
      <c r="D19" s="68"/>
      <c r="E19" s="68"/>
      <c r="F19" s="68"/>
      <c r="G19" s="70"/>
      <c r="H19" s="18">
        <v>0</v>
      </c>
      <c r="I19" s="18">
        <v>0</v>
      </c>
      <c r="J19" s="2"/>
      <c r="K19" s="100">
        <v>8</v>
      </c>
      <c r="L19" s="100">
        <f t="shared" si="1"/>
        <v>8</v>
      </c>
      <c r="M19" s="100"/>
      <c r="N19" s="75"/>
    </row>
    <row r="20" spans="1:15" ht="16" thickBot="1" x14ac:dyDescent="0.25">
      <c r="A20" s="1" t="s">
        <v>22</v>
      </c>
      <c r="B20" s="68"/>
      <c r="C20" s="68"/>
      <c r="D20" s="68"/>
      <c r="E20" s="68"/>
      <c r="F20" s="68"/>
      <c r="G20" s="70"/>
      <c r="H20" s="18">
        <v>0</v>
      </c>
      <c r="I20" s="18">
        <v>0</v>
      </c>
      <c r="J20" s="2"/>
      <c r="K20" s="100">
        <v>11</v>
      </c>
      <c r="L20" s="100">
        <f t="shared" si="1"/>
        <v>11</v>
      </c>
      <c r="M20" s="100"/>
      <c r="N20" s="75"/>
    </row>
    <row r="21" spans="1:15" ht="16" thickBot="1" x14ac:dyDescent="0.25">
      <c r="A21" s="1" t="s">
        <v>23</v>
      </c>
      <c r="B21" s="68"/>
      <c r="C21" s="68"/>
      <c r="D21" s="68"/>
      <c r="E21" s="68"/>
      <c r="F21" s="68"/>
      <c r="G21" s="70"/>
      <c r="H21" s="18">
        <v>0</v>
      </c>
      <c r="I21" s="18">
        <v>0</v>
      </c>
      <c r="J21" s="2"/>
      <c r="K21" s="100">
        <v>9</v>
      </c>
      <c r="L21" s="100">
        <f t="shared" si="1"/>
        <v>9</v>
      </c>
      <c r="M21" s="100"/>
      <c r="N21" s="75"/>
    </row>
    <row r="22" spans="1:15" ht="16" thickBot="1" x14ac:dyDescent="0.25">
      <c r="A22" s="118" t="s">
        <v>24</v>
      </c>
      <c r="B22" s="119"/>
      <c r="C22" s="132"/>
      <c r="D22" s="112"/>
      <c r="E22" s="112"/>
      <c r="F22" s="112"/>
      <c r="G22" s="121"/>
      <c r="H22" s="120"/>
      <c r="I22" s="120"/>
      <c r="J22" s="131" t="s">
        <v>24</v>
      </c>
      <c r="K22" s="115"/>
      <c r="L22" s="115"/>
      <c r="M22" s="115"/>
      <c r="N22" s="116"/>
    </row>
    <row r="23" spans="1:15" ht="16" thickBot="1" x14ac:dyDescent="0.25">
      <c r="A23" s="1" t="s">
        <v>25</v>
      </c>
      <c r="B23" s="68"/>
      <c r="C23" s="73"/>
      <c r="D23" s="75"/>
      <c r="E23" s="74"/>
      <c r="F23" s="74"/>
      <c r="G23" s="194"/>
      <c r="H23" s="18">
        <v>0</v>
      </c>
      <c r="I23" s="18">
        <v>0</v>
      </c>
      <c r="J23" s="2"/>
      <c r="K23" s="100">
        <v>6</v>
      </c>
      <c r="L23" s="100">
        <f t="shared" si="1"/>
        <v>6</v>
      </c>
      <c r="M23" s="100"/>
      <c r="N23" s="75"/>
    </row>
    <row r="24" spans="1:15" ht="16" thickBot="1" x14ac:dyDescent="0.25">
      <c r="A24" s="1" t="s">
        <v>26</v>
      </c>
      <c r="B24" s="68"/>
      <c r="C24" s="73"/>
      <c r="D24" s="74"/>
      <c r="E24" s="74"/>
      <c r="F24" s="74"/>
      <c r="G24" s="194"/>
      <c r="H24" s="18">
        <v>0</v>
      </c>
      <c r="I24" s="18">
        <v>0</v>
      </c>
      <c r="J24" s="2"/>
      <c r="K24" s="100">
        <v>5</v>
      </c>
      <c r="L24" s="100">
        <f t="shared" si="1"/>
        <v>5</v>
      </c>
      <c r="M24" s="100"/>
      <c r="N24" s="75"/>
    </row>
    <row r="25" spans="1:15" ht="16" thickBot="1" x14ac:dyDescent="0.25">
      <c r="A25" s="1" t="s">
        <v>27</v>
      </c>
      <c r="B25" s="68"/>
      <c r="C25" s="73"/>
      <c r="D25" s="74"/>
      <c r="E25" s="74"/>
      <c r="F25" s="74"/>
      <c r="G25" s="194"/>
      <c r="H25" s="18">
        <v>0</v>
      </c>
      <c r="I25" s="18">
        <v>0</v>
      </c>
      <c r="J25" s="2"/>
      <c r="K25" s="100">
        <v>5</v>
      </c>
      <c r="L25" s="100">
        <f t="shared" si="1"/>
        <v>5</v>
      </c>
      <c r="M25" s="100"/>
      <c r="N25" s="75"/>
    </row>
    <row r="26" spans="1:15" ht="16" thickBot="1" x14ac:dyDescent="0.25">
      <c r="A26" s="118" t="s">
        <v>28</v>
      </c>
      <c r="B26" s="119"/>
      <c r="C26" s="119"/>
      <c r="D26" s="119"/>
      <c r="E26" s="119"/>
      <c r="F26" s="119"/>
      <c r="G26" s="121"/>
      <c r="H26" s="120"/>
      <c r="I26" s="120"/>
      <c r="J26" s="131" t="s">
        <v>28</v>
      </c>
      <c r="K26" s="115"/>
      <c r="L26" s="115"/>
      <c r="M26" s="115"/>
      <c r="N26" s="116"/>
    </row>
    <row r="27" spans="1:15" ht="16" thickBot="1" x14ac:dyDescent="0.25">
      <c r="A27" s="1" t="s">
        <v>29</v>
      </c>
      <c r="B27" s="68"/>
      <c r="C27" s="68"/>
      <c r="D27" s="68"/>
      <c r="E27" s="68"/>
      <c r="F27" s="68"/>
      <c r="G27" s="194"/>
      <c r="H27" s="18">
        <v>0</v>
      </c>
      <c r="I27" s="18">
        <v>0</v>
      </c>
      <c r="J27" s="2"/>
      <c r="K27" s="100">
        <v>7</v>
      </c>
      <c r="L27" s="100">
        <f t="shared" si="1"/>
        <v>7</v>
      </c>
      <c r="M27" s="100"/>
      <c r="N27" s="75"/>
    </row>
    <row r="28" spans="1:15" ht="16" thickBot="1" x14ac:dyDescent="0.25">
      <c r="A28" s="1" t="s">
        <v>30</v>
      </c>
      <c r="B28" s="68"/>
      <c r="C28" s="68"/>
      <c r="D28" s="68"/>
      <c r="E28" s="68"/>
      <c r="F28" s="68"/>
      <c r="G28" s="194"/>
      <c r="H28" s="18">
        <v>0</v>
      </c>
      <c r="I28" s="18">
        <v>0</v>
      </c>
      <c r="J28" s="2"/>
      <c r="K28" s="100">
        <v>8</v>
      </c>
      <c r="L28" s="100">
        <f t="shared" si="1"/>
        <v>8</v>
      </c>
      <c r="M28" s="100"/>
      <c r="N28" s="75"/>
    </row>
    <row r="29" spans="1:15" ht="16" thickBot="1" x14ac:dyDescent="0.25">
      <c r="A29" s="1" t="s">
        <v>31</v>
      </c>
      <c r="B29" s="211"/>
      <c r="C29" s="211"/>
      <c r="D29" s="211"/>
      <c r="E29" s="211"/>
      <c r="F29" s="211"/>
      <c r="G29" s="215"/>
      <c r="H29" s="18">
        <v>0</v>
      </c>
      <c r="I29" s="18">
        <v>0</v>
      </c>
      <c r="J29" s="4" t="s">
        <v>32</v>
      </c>
      <c r="K29" s="100">
        <v>3</v>
      </c>
      <c r="L29" s="100">
        <f t="shared" si="1"/>
        <v>3</v>
      </c>
      <c r="M29" s="100"/>
      <c r="N29" s="75"/>
    </row>
    <row r="30" spans="1:15" ht="16" thickBot="1" x14ac:dyDescent="0.25">
      <c r="A30" s="118" t="s">
        <v>244</v>
      </c>
      <c r="B30" s="119"/>
      <c r="C30" s="119"/>
      <c r="D30" s="119"/>
      <c r="E30" s="119"/>
      <c r="F30" s="119"/>
      <c r="G30" s="121"/>
      <c r="H30" s="120"/>
      <c r="I30" s="120"/>
      <c r="J30" s="131" t="s">
        <v>240</v>
      </c>
      <c r="K30" s="115"/>
      <c r="L30" s="115"/>
      <c r="M30" s="115"/>
      <c r="N30" s="116"/>
    </row>
    <row r="31" spans="1:15" ht="16" thickBot="1" x14ac:dyDescent="0.25">
      <c r="A31" s="1" t="s">
        <v>236</v>
      </c>
      <c r="B31" s="211"/>
      <c r="C31" s="211"/>
      <c r="D31" s="211"/>
      <c r="E31" s="211"/>
      <c r="F31" s="211"/>
      <c r="G31" s="212"/>
      <c r="H31" s="18">
        <v>0</v>
      </c>
      <c r="I31" s="18">
        <v>0</v>
      </c>
      <c r="J31" s="110"/>
      <c r="K31" s="100">
        <v>0</v>
      </c>
      <c r="L31" s="100">
        <f t="shared" si="1"/>
        <v>0</v>
      </c>
      <c r="M31" s="100"/>
      <c r="N31" s="75"/>
    </row>
    <row r="32" spans="1:15" ht="16" thickBot="1" x14ac:dyDescent="0.25">
      <c r="A32" s="1" t="s">
        <v>237</v>
      </c>
      <c r="B32" s="211"/>
      <c r="C32" s="211"/>
      <c r="D32" s="211"/>
      <c r="E32" s="211"/>
      <c r="F32" s="211"/>
      <c r="G32" s="212"/>
      <c r="H32" s="18">
        <v>0</v>
      </c>
      <c r="I32" s="18">
        <v>0</v>
      </c>
      <c r="J32" s="110"/>
      <c r="K32" s="100">
        <v>0</v>
      </c>
      <c r="L32" s="100">
        <f t="shared" si="1"/>
        <v>0</v>
      </c>
      <c r="M32" s="100"/>
      <c r="N32" s="75"/>
    </row>
    <row r="33" spans="1:14" ht="16" thickBot="1" x14ac:dyDescent="0.25">
      <c r="A33" s="1" t="s">
        <v>238</v>
      </c>
      <c r="B33" s="211"/>
      <c r="C33" s="211"/>
      <c r="D33" s="211"/>
      <c r="E33" s="211"/>
      <c r="F33" s="211"/>
      <c r="G33" s="212"/>
      <c r="H33" s="18">
        <v>0</v>
      </c>
      <c r="I33" s="18">
        <v>0</v>
      </c>
      <c r="J33" s="110"/>
      <c r="K33" s="100">
        <v>0</v>
      </c>
      <c r="L33" s="100">
        <f t="shared" si="1"/>
        <v>0</v>
      </c>
      <c r="M33" s="100"/>
      <c r="N33" s="75"/>
    </row>
    <row r="34" spans="1:14" ht="0.75" customHeight="1" thickBot="1" x14ac:dyDescent="0.25">
      <c r="A34" s="1" t="s">
        <v>239</v>
      </c>
      <c r="B34" s="68"/>
      <c r="C34" s="68"/>
      <c r="D34" s="68"/>
      <c r="E34" s="68"/>
      <c r="F34" s="68"/>
      <c r="G34" s="70"/>
      <c r="H34" s="18">
        <v>0</v>
      </c>
      <c r="I34" s="18">
        <v>0</v>
      </c>
      <c r="J34" s="110"/>
      <c r="K34" s="100"/>
      <c r="L34" s="100">
        <f t="shared" si="1"/>
        <v>0</v>
      </c>
      <c r="M34" s="100"/>
      <c r="N34" s="75"/>
    </row>
    <row r="35" spans="1:14" ht="16" thickBot="1" x14ac:dyDescent="0.25">
      <c r="A35" s="118" t="s">
        <v>33</v>
      </c>
      <c r="B35" s="119"/>
      <c r="C35" s="119"/>
      <c r="D35" s="119"/>
      <c r="E35" s="119"/>
      <c r="F35" s="119"/>
      <c r="G35" s="121"/>
      <c r="H35" s="120"/>
      <c r="I35" s="120"/>
      <c r="J35" s="131" t="s">
        <v>33</v>
      </c>
      <c r="K35" s="115"/>
      <c r="L35" s="115"/>
      <c r="M35" s="115"/>
      <c r="N35" s="116"/>
    </row>
    <row r="36" spans="1:14" ht="16" thickBot="1" x14ac:dyDescent="0.25">
      <c r="A36" s="1" t="s">
        <v>34</v>
      </c>
      <c r="B36" s="211"/>
      <c r="C36" s="211"/>
      <c r="D36" s="211"/>
      <c r="E36" s="211"/>
      <c r="F36" s="211"/>
      <c r="G36" s="212"/>
      <c r="H36" s="18">
        <v>0</v>
      </c>
      <c r="I36" s="18">
        <v>0</v>
      </c>
      <c r="J36" s="5"/>
      <c r="K36" s="100">
        <v>2</v>
      </c>
      <c r="L36" s="100">
        <f t="shared" si="1"/>
        <v>2</v>
      </c>
      <c r="M36" s="100"/>
      <c r="N36" s="75"/>
    </row>
    <row r="37" spans="1:14" ht="16" thickBot="1" x14ac:dyDescent="0.25">
      <c r="A37" s="1" t="s">
        <v>35</v>
      </c>
      <c r="B37" s="211"/>
      <c r="C37" s="211"/>
      <c r="D37" s="211"/>
      <c r="E37" s="211"/>
      <c r="F37" s="211"/>
      <c r="G37" s="212"/>
      <c r="H37" s="18">
        <v>0</v>
      </c>
      <c r="I37" s="18">
        <v>0</v>
      </c>
      <c r="J37" s="2"/>
      <c r="K37" s="100">
        <v>2</v>
      </c>
      <c r="L37" s="100">
        <f t="shared" si="1"/>
        <v>2</v>
      </c>
      <c r="M37" s="100"/>
      <c r="N37" s="75"/>
    </row>
    <row r="38" spans="1:14" ht="16" thickBot="1" x14ac:dyDescent="0.25">
      <c r="A38" s="1" t="s">
        <v>36</v>
      </c>
      <c r="B38" s="211"/>
      <c r="C38" s="211"/>
      <c r="D38" s="211"/>
      <c r="E38" s="211"/>
      <c r="F38" s="211"/>
      <c r="G38" s="212"/>
      <c r="H38" s="18">
        <v>0</v>
      </c>
      <c r="I38" s="18">
        <v>0</v>
      </c>
      <c r="J38" s="2"/>
      <c r="K38" s="100">
        <v>2</v>
      </c>
      <c r="L38" s="100">
        <f t="shared" si="1"/>
        <v>2</v>
      </c>
      <c r="M38" s="100"/>
      <c r="N38" s="75"/>
    </row>
    <row r="39" spans="1:14" ht="16" thickBot="1" x14ac:dyDescent="0.25">
      <c r="A39" s="118" t="s">
        <v>37</v>
      </c>
      <c r="B39" s="119"/>
      <c r="C39" s="119"/>
      <c r="D39" s="119"/>
      <c r="E39" s="119"/>
      <c r="F39" s="119"/>
      <c r="G39" s="121"/>
      <c r="H39" s="120"/>
      <c r="I39" s="120"/>
      <c r="J39" s="131" t="s">
        <v>37</v>
      </c>
      <c r="K39" s="115"/>
      <c r="L39" s="115"/>
      <c r="M39" s="115"/>
      <c r="N39" s="116"/>
    </row>
    <row r="40" spans="1:14" ht="16" thickBot="1" x14ac:dyDescent="0.25">
      <c r="A40" s="1" t="s">
        <v>267</v>
      </c>
      <c r="B40" s="68"/>
      <c r="C40" s="68"/>
      <c r="D40" s="68"/>
      <c r="E40" s="68"/>
      <c r="F40" s="68"/>
      <c r="G40" s="70"/>
      <c r="H40" s="18">
        <v>0</v>
      </c>
      <c r="I40" s="18">
        <v>0</v>
      </c>
      <c r="J40" s="2"/>
      <c r="K40" s="100">
        <v>2</v>
      </c>
      <c r="L40" s="100">
        <f t="shared" si="1"/>
        <v>2</v>
      </c>
      <c r="M40" s="100"/>
      <c r="N40" s="75"/>
    </row>
    <row r="41" spans="1:14" ht="16" thickBot="1" x14ac:dyDescent="0.25">
      <c r="A41" s="1" t="s">
        <v>38</v>
      </c>
      <c r="B41" s="68"/>
      <c r="C41" s="68"/>
      <c r="D41" s="68"/>
      <c r="E41" s="68"/>
      <c r="F41" s="68"/>
      <c r="G41" s="70"/>
      <c r="H41" s="18">
        <v>0</v>
      </c>
      <c r="I41" s="18">
        <v>0</v>
      </c>
      <c r="J41" s="2"/>
      <c r="K41" s="100">
        <v>2</v>
      </c>
      <c r="L41" s="100">
        <f t="shared" si="1"/>
        <v>2</v>
      </c>
      <c r="M41" s="100"/>
      <c r="N41" s="75"/>
    </row>
    <row r="42" spans="1:14" ht="16" thickBot="1" x14ac:dyDescent="0.25">
      <c r="A42" s="207" t="s">
        <v>39</v>
      </c>
      <c r="B42" s="68"/>
      <c r="C42" s="68"/>
      <c r="D42" s="68"/>
      <c r="E42" s="68"/>
      <c r="F42" s="68"/>
      <c r="G42" s="70"/>
      <c r="H42" s="18">
        <v>0</v>
      </c>
      <c r="I42" s="18">
        <v>0</v>
      </c>
      <c r="J42" s="2"/>
      <c r="K42" s="100">
        <v>2</v>
      </c>
      <c r="L42" s="100">
        <f t="shared" si="1"/>
        <v>2</v>
      </c>
      <c r="M42" s="100"/>
      <c r="N42" s="75"/>
    </row>
    <row r="43" spans="1:14" ht="16" thickBot="1" x14ac:dyDescent="0.25">
      <c r="A43" s="1" t="s">
        <v>40</v>
      </c>
      <c r="B43" s="68"/>
      <c r="C43" s="68"/>
      <c r="D43" s="68"/>
      <c r="E43" s="68"/>
      <c r="F43" s="68"/>
      <c r="G43" s="70"/>
      <c r="H43" s="18">
        <v>0</v>
      </c>
      <c r="I43" s="18">
        <v>0</v>
      </c>
      <c r="J43" s="2"/>
      <c r="K43" s="100">
        <v>3</v>
      </c>
      <c r="L43" s="100">
        <f t="shared" si="1"/>
        <v>3</v>
      </c>
      <c r="M43" s="100"/>
      <c r="N43" s="75"/>
    </row>
    <row r="44" spans="1:14" ht="16" thickBot="1" x14ac:dyDescent="0.25">
      <c r="A44" s="1" t="s">
        <v>41</v>
      </c>
      <c r="B44" s="68"/>
      <c r="C44" s="68"/>
      <c r="D44" s="68"/>
      <c r="E44" s="68"/>
      <c r="F44" s="68"/>
      <c r="G44" s="70"/>
      <c r="H44" s="18">
        <v>0</v>
      </c>
      <c r="I44" s="18">
        <v>0</v>
      </c>
      <c r="J44" s="2"/>
      <c r="K44" s="100">
        <v>2</v>
      </c>
      <c r="L44" s="100">
        <f t="shared" si="1"/>
        <v>2</v>
      </c>
      <c r="M44" s="100"/>
      <c r="N44" s="75"/>
    </row>
    <row r="45" spans="1:14" ht="16" thickBot="1" x14ac:dyDescent="0.25">
      <c r="A45" s="1" t="s">
        <v>265</v>
      </c>
      <c r="B45" s="68"/>
      <c r="C45" s="68"/>
      <c r="D45" s="68"/>
      <c r="E45" s="68"/>
      <c r="F45" s="68"/>
      <c r="G45" s="70"/>
      <c r="H45" s="18">
        <v>0</v>
      </c>
      <c r="I45" s="18">
        <v>0</v>
      </c>
      <c r="J45" s="2"/>
      <c r="K45" s="100">
        <v>3</v>
      </c>
      <c r="L45" s="100">
        <f t="shared" si="1"/>
        <v>3</v>
      </c>
      <c r="M45" s="100"/>
      <c r="N45" s="75"/>
    </row>
    <row r="46" spans="1:14" ht="16" thickBot="1" x14ac:dyDescent="0.25">
      <c r="A46" s="158" t="s">
        <v>266</v>
      </c>
      <c r="B46" s="68"/>
      <c r="C46" s="71"/>
      <c r="D46" s="71"/>
      <c r="E46" s="71"/>
      <c r="F46" s="71"/>
      <c r="G46" s="72"/>
      <c r="H46" s="18">
        <v>0</v>
      </c>
      <c r="I46" s="18">
        <v>0</v>
      </c>
      <c r="J46" s="6"/>
      <c r="K46" s="100">
        <v>3</v>
      </c>
      <c r="L46" s="100">
        <f t="shared" si="1"/>
        <v>3</v>
      </c>
      <c r="M46" s="100"/>
      <c r="N46" s="75"/>
    </row>
    <row r="47" spans="1:14" ht="16" thickBot="1" x14ac:dyDescent="0.25">
      <c r="A47" s="124" t="s">
        <v>42</v>
      </c>
      <c r="B47" s="122"/>
      <c r="C47" s="122"/>
      <c r="D47" s="122"/>
      <c r="E47" s="122"/>
      <c r="F47" s="122"/>
      <c r="G47" s="123"/>
      <c r="H47" s="125">
        <v>0</v>
      </c>
      <c r="I47" s="125">
        <v>0</v>
      </c>
      <c r="J47" s="156" t="s">
        <v>264</v>
      </c>
      <c r="K47" s="126"/>
      <c r="L47" s="100">
        <f t="shared" si="1"/>
        <v>0</v>
      </c>
      <c r="M47" s="126"/>
      <c r="N47" s="127"/>
    </row>
    <row r="48" spans="1:14" ht="14.5" customHeight="1" thickBot="1" x14ac:dyDescent="0.25">
      <c r="A48" s="111" t="s">
        <v>243</v>
      </c>
      <c r="B48" s="112"/>
      <c r="C48" s="112"/>
      <c r="D48" s="112"/>
      <c r="E48" s="112"/>
      <c r="F48" s="112"/>
      <c r="G48" s="112"/>
      <c r="H48" s="130"/>
      <c r="I48" s="130"/>
      <c r="J48" s="112"/>
      <c r="K48" s="115"/>
      <c r="L48" s="115"/>
      <c r="M48" s="115"/>
      <c r="N48" s="116"/>
    </row>
    <row r="49" spans="1:14" ht="16" hidden="1" thickBot="1" x14ac:dyDescent="0.25">
      <c r="A49" s="7" t="s">
        <v>236</v>
      </c>
      <c r="B49" s="74"/>
      <c r="C49" s="74"/>
      <c r="D49" s="74"/>
      <c r="E49" s="74"/>
      <c r="F49" s="74"/>
      <c r="G49" s="74"/>
      <c r="H49" s="128"/>
      <c r="I49" s="128"/>
      <c r="J49" s="129"/>
      <c r="K49" s="100"/>
      <c r="L49" s="100">
        <f t="shared" si="1"/>
        <v>0</v>
      </c>
      <c r="M49" s="100"/>
      <c r="N49" s="75"/>
    </row>
    <row r="50" spans="1:14" ht="16" hidden="1" thickBot="1" x14ac:dyDescent="0.25">
      <c r="A50" s="7" t="s">
        <v>237</v>
      </c>
      <c r="B50" s="74"/>
      <c r="C50" s="74"/>
      <c r="D50" s="74"/>
      <c r="E50" s="74"/>
      <c r="F50" s="74"/>
      <c r="G50" s="74"/>
      <c r="H50" s="128"/>
      <c r="I50" s="128"/>
      <c r="J50" s="129"/>
      <c r="K50" s="100"/>
      <c r="L50" s="100">
        <f t="shared" si="1"/>
        <v>0</v>
      </c>
      <c r="M50" s="100"/>
      <c r="N50" s="75"/>
    </row>
    <row r="51" spans="1:14" s="117" customFormat="1" ht="16" thickBot="1" x14ac:dyDescent="0.25">
      <c r="A51" s="118" t="s">
        <v>43</v>
      </c>
      <c r="B51" s="119"/>
      <c r="C51" s="119"/>
      <c r="D51" s="119"/>
      <c r="E51" s="119"/>
      <c r="F51" s="119"/>
      <c r="G51" s="121"/>
      <c r="H51" s="120"/>
      <c r="I51" s="120"/>
      <c r="J51" s="131" t="s">
        <v>43</v>
      </c>
      <c r="K51" s="133"/>
      <c r="L51" s="115"/>
      <c r="M51" s="133"/>
      <c r="N51" s="134"/>
    </row>
    <row r="52" spans="1:14" ht="16" thickBot="1" x14ac:dyDescent="0.25">
      <c r="A52" s="1" t="s">
        <v>231</v>
      </c>
      <c r="B52" s="211"/>
      <c r="C52" s="211"/>
      <c r="D52" s="211"/>
      <c r="E52" s="211"/>
      <c r="F52" s="211"/>
      <c r="G52" s="212"/>
      <c r="H52" s="18">
        <v>0</v>
      </c>
      <c r="I52" s="18">
        <v>0</v>
      </c>
      <c r="J52" s="153"/>
      <c r="K52" s="100">
        <v>4</v>
      </c>
      <c r="L52" s="100">
        <f t="shared" si="1"/>
        <v>4</v>
      </c>
      <c r="M52" s="100"/>
      <c r="N52" s="75"/>
    </row>
    <row r="53" spans="1:14" ht="16" thickBot="1" x14ac:dyDescent="0.25">
      <c r="A53" s="1" t="s">
        <v>232</v>
      </c>
      <c r="B53" s="211"/>
      <c r="C53" s="211"/>
      <c r="D53" s="211"/>
      <c r="E53" s="211"/>
      <c r="F53" s="211"/>
      <c r="G53" s="212"/>
      <c r="H53" s="18">
        <v>0</v>
      </c>
      <c r="I53" s="18">
        <v>0</v>
      </c>
      <c r="J53" s="153"/>
      <c r="K53" s="100">
        <v>4</v>
      </c>
      <c r="L53" s="100">
        <f t="shared" si="1"/>
        <v>4</v>
      </c>
      <c r="M53" s="100"/>
      <c r="N53" s="75"/>
    </row>
    <row r="54" spans="1:14" ht="16" thickBot="1" x14ac:dyDescent="0.25">
      <c r="A54" s="1" t="s">
        <v>44</v>
      </c>
      <c r="B54" s="211"/>
      <c r="C54" s="211"/>
      <c r="D54" s="211"/>
      <c r="E54" s="211"/>
      <c r="F54" s="211"/>
      <c r="G54" s="212"/>
      <c r="H54" s="18">
        <v>0</v>
      </c>
      <c r="I54" s="18">
        <v>0</v>
      </c>
      <c r="J54" s="153"/>
      <c r="K54" s="100">
        <v>4</v>
      </c>
      <c r="L54" s="100">
        <f t="shared" si="1"/>
        <v>4</v>
      </c>
      <c r="M54" s="100"/>
      <c r="N54" s="75"/>
    </row>
    <row r="55" spans="1:14" ht="16" thickBot="1" x14ac:dyDescent="0.25">
      <c r="A55" s="1" t="s">
        <v>45</v>
      </c>
      <c r="B55" s="211"/>
      <c r="C55" s="211"/>
      <c r="D55" s="211"/>
      <c r="E55" s="211"/>
      <c r="F55" s="211"/>
      <c r="G55" s="212"/>
      <c r="H55" s="18">
        <v>0</v>
      </c>
      <c r="I55" s="18">
        <v>0</v>
      </c>
      <c r="J55" s="153"/>
      <c r="K55" s="100">
        <v>1</v>
      </c>
      <c r="L55" s="100">
        <f t="shared" si="1"/>
        <v>1</v>
      </c>
      <c r="M55" s="100"/>
      <c r="N55" s="75"/>
    </row>
    <row r="56" spans="1:14" ht="16" thickBot="1" x14ac:dyDescent="0.25">
      <c r="A56" s="1" t="s">
        <v>46</v>
      </c>
      <c r="B56" s="211"/>
      <c r="C56" s="211"/>
      <c r="D56" s="211"/>
      <c r="E56" s="211"/>
      <c r="F56" s="211"/>
      <c r="G56" s="212"/>
      <c r="H56" s="18">
        <v>0</v>
      </c>
      <c r="I56" s="18">
        <v>0</v>
      </c>
      <c r="J56" s="153"/>
      <c r="K56" s="100">
        <v>1</v>
      </c>
      <c r="L56" s="100">
        <f t="shared" si="1"/>
        <v>1</v>
      </c>
      <c r="M56" s="100"/>
      <c r="N56" s="75"/>
    </row>
    <row r="57" spans="1:14" ht="16" thickBot="1" x14ac:dyDescent="0.25">
      <c r="A57" s="7" t="s">
        <v>47</v>
      </c>
      <c r="B57" s="213"/>
      <c r="C57" s="213"/>
      <c r="D57" s="213"/>
      <c r="E57" s="213"/>
      <c r="F57" s="213"/>
      <c r="G57" s="214"/>
      <c r="H57" s="18">
        <v>0</v>
      </c>
      <c r="I57" s="18">
        <v>0</v>
      </c>
      <c r="J57" s="154"/>
      <c r="K57" s="100">
        <v>6</v>
      </c>
      <c r="L57" s="100">
        <f t="shared" si="1"/>
        <v>6</v>
      </c>
      <c r="M57" s="100"/>
      <c r="N57" s="75"/>
    </row>
    <row r="58" spans="1:14" ht="16" thickBot="1" x14ac:dyDescent="0.25">
      <c r="A58" s="1" t="s">
        <v>49</v>
      </c>
      <c r="B58" s="211"/>
      <c r="C58" s="211"/>
      <c r="D58" s="211"/>
      <c r="E58" s="211"/>
      <c r="F58" s="211"/>
      <c r="G58" s="212"/>
      <c r="H58" s="18">
        <v>0</v>
      </c>
      <c r="I58" s="18">
        <v>0</v>
      </c>
      <c r="J58" s="153"/>
      <c r="K58" s="100">
        <v>5</v>
      </c>
      <c r="L58" s="100">
        <f t="shared" si="1"/>
        <v>5</v>
      </c>
      <c r="M58" s="100"/>
      <c r="N58" s="75"/>
    </row>
    <row r="59" spans="1:14" ht="16" thickBot="1" x14ac:dyDescent="0.25">
      <c r="A59" s="1" t="s">
        <v>50</v>
      </c>
      <c r="B59" s="211"/>
      <c r="C59" s="211"/>
      <c r="D59" s="211"/>
      <c r="E59" s="211"/>
      <c r="F59" s="211"/>
      <c r="G59" s="212"/>
      <c r="H59" s="18">
        <v>0</v>
      </c>
      <c r="I59" s="18">
        <v>0</v>
      </c>
      <c r="J59" s="153"/>
      <c r="K59" s="100">
        <v>3</v>
      </c>
      <c r="L59" s="100">
        <f t="shared" si="1"/>
        <v>3</v>
      </c>
      <c r="M59" s="100"/>
      <c r="N59" s="75"/>
    </row>
    <row r="60" spans="1:14" ht="17" thickBot="1" x14ac:dyDescent="0.25">
      <c r="A60" s="1" t="s">
        <v>51</v>
      </c>
      <c r="B60" s="211"/>
      <c r="C60" s="211"/>
      <c r="D60" s="211"/>
      <c r="E60" s="211"/>
      <c r="F60" s="211"/>
      <c r="G60" s="212"/>
      <c r="H60" s="18">
        <v>0</v>
      </c>
      <c r="I60" s="18">
        <v>0</v>
      </c>
      <c r="J60" s="155" t="s">
        <v>52</v>
      </c>
      <c r="K60" s="100">
        <v>3</v>
      </c>
      <c r="L60" s="100">
        <f t="shared" si="1"/>
        <v>3</v>
      </c>
      <c r="M60" s="100"/>
      <c r="N60" s="75"/>
    </row>
    <row r="61" spans="1:14" ht="17" thickBot="1" x14ac:dyDescent="0.25">
      <c r="A61" s="1" t="s">
        <v>53</v>
      </c>
      <c r="B61" s="211"/>
      <c r="C61" s="211"/>
      <c r="D61" s="211"/>
      <c r="E61" s="211"/>
      <c r="F61" s="211"/>
      <c r="G61" s="212"/>
      <c r="H61" s="18">
        <v>0</v>
      </c>
      <c r="I61" s="18">
        <v>0</v>
      </c>
      <c r="J61" s="155" t="s">
        <v>54</v>
      </c>
      <c r="K61" s="100">
        <v>3</v>
      </c>
      <c r="L61" s="100">
        <f t="shared" si="1"/>
        <v>3</v>
      </c>
      <c r="M61" s="100"/>
      <c r="N61" s="75"/>
    </row>
    <row r="62" spans="1:14" ht="17" thickBot="1" x14ac:dyDescent="0.25">
      <c r="A62" s="1" t="s">
        <v>55</v>
      </c>
      <c r="B62" s="211"/>
      <c r="C62" s="211"/>
      <c r="D62" s="211"/>
      <c r="E62" s="211"/>
      <c r="F62" s="211"/>
      <c r="G62" s="212"/>
      <c r="H62" s="18">
        <v>0</v>
      </c>
      <c r="I62" s="18">
        <v>0</v>
      </c>
      <c r="J62" s="155" t="s">
        <v>56</v>
      </c>
      <c r="K62" s="100">
        <v>2</v>
      </c>
      <c r="L62" s="100">
        <f t="shared" si="1"/>
        <v>2</v>
      </c>
      <c r="M62" s="100"/>
      <c r="N62" s="75"/>
    </row>
    <row r="63" spans="1:14" ht="16" thickBot="1" x14ac:dyDescent="0.25">
      <c r="A63" s="118" t="s">
        <v>57</v>
      </c>
      <c r="B63" s="119"/>
      <c r="C63" s="119"/>
      <c r="D63" s="119"/>
      <c r="E63" s="119"/>
      <c r="F63" s="119"/>
      <c r="G63" s="121"/>
      <c r="H63" s="120"/>
      <c r="I63" s="120"/>
      <c r="J63" s="131" t="s">
        <v>57</v>
      </c>
      <c r="K63" s="115"/>
      <c r="L63" s="115"/>
      <c r="M63" s="115"/>
      <c r="N63" s="116"/>
    </row>
    <row r="64" spans="1:14" ht="17" thickBot="1" x14ac:dyDescent="0.25">
      <c r="A64" s="1" t="s">
        <v>58</v>
      </c>
      <c r="B64" s="211"/>
      <c r="C64" s="211"/>
      <c r="D64" s="211"/>
      <c r="E64" s="211"/>
      <c r="F64" s="211"/>
      <c r="G64" s="212"/>
      <c r="H64" s="18">
        <v>0</v>
      </c>
      <c r="I64" s="18">
        <v>0</v>
      </c>
      <c r="J64" s="155" t="s">
        <v>59</v>
      </c>
      <c r="K64" s="100">
        <v>1</v>
      </c>
      <c r="L64" s="100">
        <f t="shared" si="1"/>
        <v>1</v>
      </c>
      <c r="M64" s="100"/>
      <c r="N64" s="75"/>
    </row>
    <row r="65" spans="1:14" ht="17" thickBot="1" x14ac:dyDescent="0.25">
      <c r="A65" s="1" t="s">
        <v>60</v>
      </c>
      <c r="B65" s="211"/>
      <c r="C65" s="211"/>
      <c r="D65" s="211"/>
      <c r="E65" s="211"/>
      <c r="F65" s="211"/>
      <c r="G65" s="212"/>
      <c r="H65" s="18">
        <v>0</v>
      </c>
      <c r="I65" s="18">
        <v>0</v>
      </c>
      <c r="J65" s="155" t="s">
        <v>11</v>
      </c>
      <c r="K65" s="100">
        <v>5</v>
      </c>
      <c r="L65" s="100">
        <f t="shared" si="1"/>
        <v>5</v>
      </c>
      <c r="M65" s="100"/>
      <c r="N65" s="75"/>
    </row>
    <row r="66" spans="1:14" ht="16" thickBot="1" x14ac:dyDescent="0.25">
      <c r="A66" s="1" t="s">
        <v>61</v>
      </c>
      <c r="B66" s="211"/>
      <c r="C66" s="211"/>
      <c r="D66" s="211"/>
      <c r="E66" s="211"/>
      <c r="F66" s="211"/>
      <c r="G66" s="212"/>
      <c r="H66" s="18">
        <v>0</v>
      </c>
      <c r="I66" s="18">
        <v>0</v>
      </c>
      <c r="J66" s="9"/>
      <c r="K66" s="100">
        <v>1</v>
      </c>
      <c r="L66" s="100">
        <f t="shared" si="1"/>
        <v>1</v>
      </c>
      <c r="M66" s="100"/>
      <c r="N66" s="75"/>
    </row>
    <row r="67" spans="1:14" ht="16" thickBot="1" x14ac:dyDescent="0.25">
      <c r="A67" s="1" t="s">
        <v>62</v>
      </c>
      <c r="B67" s="211"/>
      <c r="C67" s="211"/>
      <c r="D67" s="211"/>
      <c r="E67" s="211"/>
      <c r="F67" s="211"/>
      <c r="G67" s="212"/>
      <c r="H67" s="18">
        <v>0</v>
      </c>
      <c r="I67" s="18">
        <v>0</v>
      </c>
      <c r="J67" s="9"/>
      <c r="K67" s="100">
        <v>1</v>
      </c>
      <c r="L67" s="100">
        <f t="shared" si="1"/>
        <v>1</v>
      </c>
      <c r="M67" s="100"/>
      <c r="N67" s="75"/>
    </row>
    <row r="68" spans="1:14" ht="16" thickBot="1" x14ac:dyDescent="0.25">
      <c r="A68" s="1" t="s">
        <v>63</v>
      </c>
      <c r="B68" s="211"/>
      <c r="C68" s="211"/>
      <c r="D68" s="211"/>
      <c r="E68" s="211"/>
      <c r="F68" s="211"/>
      <c r="G68" s="212"/>
      <c r="H68" s="18">
        <v>0</v>
      </c>
      <c r="I68" s="18">
        <v>0</v>
      </c>
      <c r="J68" s="9"/>
      <c r="K68" s="100">
        <v>1</v>
      </c>
      <c r="L68" s="100">
        <f t="shared" si="1"/>
        <v>1</v>
      </c>
      <c r="M68" s="100"/>
      <c r="N68" s="75"/>
    </row>
    <row r="69" spans="1:14" ht="16" thickBot="1" x14ac:dyDescent="0.25">
      <c r="A69" s="1" t="s">
        <v>64</v>
      </c>
      <c r="B69" s="211"/>
      <c r="C69" s="211"/>
      <c r="D69" s="211"/>
      <c r="E69" s="211"/>
      <c r="F69" s="211"/>
      <c r="G69" s="212"/>
      <c r="H69" s="18">
        <v>0</v>
      </c>
      <c r="I69" s="18">
        <v>0</v>
      </c>
      <c r="J69" s="9"/>
      <c r="K69" s="100">
        <v>1</v>
      </c>
      <c r="L69" s="100">
        <f t="shared" si="1"/>
        <v>1</v>
      </c>
      <c r="M69" s="100"/>
      <c r="N69" s="75"/>
    </row>
    <row r="70" spans="1:14" ht="16" thickBot="1" x14ac:dyDescent="0.25">
      <c r="A70" s="1" t="s">
        <v>65</v>
      </c>
      <c r="B70" s="211"/>
      <c r="C70" s="211"/>
      <c r="D70" s="211"/>
      <c r="E70" s="211"/>
      <c r="F70" s="211"/>
      <c r="G70" s="212"/>
      <c r="H70" s="18">
        <v>0</v>
      </c>
      <c r="I70" s="18">
        <v>0</v>
      </c>
      <c r="J70" s="9"/>
      <c r="K70" s="100">
        <v>1</v>
      </c>
      <c r="L70" s="100">
        <f t="shared" si="1"/>
        <v>1</v>
      </c>
      <c r="M70" s="100"/>
      <c r="N70" s="75"/>
    </row>
    <row r="71" spans="1:14" ht="16" thickBot="1" x14ac:dyDescent="0.25">
      <c r="A71" s="1" t="s">
        <v>66</v>
      </c>
      <c r="B71" s="211"/>
      <c r="C71" s="211"/>
      <c r="D71" s="211"/>
      <c r="E71" s="211"/>
      <c r="F71" s="211"/>
      <c r="G71" s="212"/>
      <c r="H71" s="18">
        <v>0</v>
      </c>
      <c r="I71" s="18">
        <v>0</v>
      </c>
      <c r="J71" s="9"/>
      <c r="K71" s="100">
        <v>1</v>
      </c>
      <c r="L71" s="100">
        <f t="shared" si="1"/>
        <v>1</v>
      </c>
      <c r="M71" s="100"/>
      <c r="N71" s="75"/>
    </row>
    <row r="72" spans="1:14" ht="16" thickBot="1" x14ac:dyDescent="0.25">
      <c r="A72" s="118" t="s">
        <v>67</v>
      </c>
      <c r="B72" s="119"/>
      <c r="C72" s="119"/>
      <c r="D72" s="119"/>
      <c r="E72" s="119"/>
      <c r="F72" s="119"/>
      <c r="G72" s="121"/>
      <c r="H72" s="120"/>
      <c r="I72" s="120"/>
      <c r="J72" s="131" t="s">
        <v>67</v>
      </c>
      <c r="K72" s="115"/>
      <c r="L72" s="115"/>
      <c r="M72" s="115"/>
      <c r="N72" s="116"/>
    </row>
    <row r="73" spans="1:14" ht="17" thickBot="1" x14ac:dyDescent="0.25">
      <c r="A73" s="1" t="s">
        <v>68</v>
      </c>
      <c r="B73" s="68"/>
      <c r="C73" s="68"/>
      <c r="D73" s="68"/>
      <c r="E73" s="68"/>
      <c r="F73" s="68"/>
      <c r="G73" s="70"/>
      <c r="H73" s="18">
        <v>0</v>
      </c>
      <c r="I73" s="18">
        <v>0</v>
      </c>
      <c r="J73" s="3" t="s">
        <v>69</v>
      </c>
      <c r="K73" s="100">
        <v>2</v>
      </c>
      <c r="L73" s="100">
        <f t="shared" ref="L73:L99" si="2">K73-H73-I73+M73</f>
        <v>2</v>
      </c>
      <c r="M73" s="100"/>
      <c r="N73" s="75"/>
    </row>
    <row r="74" spans="1:14" ht="17" thickBot="1" x14ac:dyDescent="0.25">
      <c r="A74" s="1" t="s">
        <v>70</v>
      </c>
      <c r="B74" s="68"/>
      <c r="C74" s="68"/>
      <c r="D74" s="68"/>
      <c r="E74" s="68"/>
      <c r="F74" s="68"/>
      <c r="G74" s="70"/>
      <c r="H74" s="18">
        <v>0</v>
      </c>
      <c r="I74" s="18">
        <v>0</v>
      </c>
      <c r="J74" s="3" t="s">
        <v>69</v>
      </c>
      <c r="K74" s="100">
        <v>1</v>
      </c>
      <c r="L74" s="100">
        <f t="shared" si="2"/>
        <v>1</v>
      </c>
      <c r="M74" s="100"/>
      <c r="N74" s="75"/>
    </row>
    <row r="75" spans="1:14" ht="17" thickBot="1" x14ac:dyDescent="0.25">
      <c r="A75" s="1" t="s">
        <v>71</v>
      </c>
      <c r="B75" s="68"/>
      <c r="C75" s="68"/>
      <c r="D75" s="68"/>
      <c r="E75" s="68"/>
      <c r="F75" s="68"/>
      <c r="G75" s="70"/>
      <c r="H75" s="18">
        <v>0</v>
      </c>
      <c r="I75" s="18">
        <v>0</v>
      </c>
      <c r="J75" s="3" t="s">
        <v>69</v>
      </c>
      <c r="K75" s="100">
        <v>2</v>
      </c>
      <c r="L75" s="100">
        <f t="shared" si="2"/>
        <v>2</v>
      </c>
      <c r="M75" s="100"/>
      <c r="N75" s="75"/>
    </row>
    <row r="76" spans="1:14" ht="17" thickBot="1" x14ac:dyDescent="0.25">
      <c r="A76" s="1" t="s">
        <v>72</v>
      </c>
      <c r="B76" s="211"/>
      <c r="C76" s="211"/>
      <c r="D76" s="211"/>
      <c r="E76" s="211"/>
      <c r="F76" s="211"/>
      <c r="G76" s="212"/>
      <c r="H76" s="18">
        <v>0</v>
      </c>
      <c r="I76" s="18">
        <v>0</v>
      </c>
      <c r="J76" s="3" t="s">
        <v>73</v>
      </c>
      <c r="K76" s="100">
        <v>1</v>
      </c>
      <c r="L76" s="100">
        <f t="shared" si="2"/>
        <v>1</v>
      </c>
      <c r="M76" s="100"/>
      <c r="N76" s="75"/>
    </row>
    <row r="77" spans="1:14" ht="17" thickBot="1" x14ac:dyDescent="0.25">
      <c r="A77" s="1" t="s">
        <v>74</v>
      </c>
      <c r="B77" s="211"/>
      <c r="C77" s="211"/>
      <c r="D77" s="211"/>
      <c r="E77" s="211"/>
      <c r="F77" s="211"/>
      <c r="G77" s="212"/>
      <c r="H77" s="18">
        <v>0</v>
      </c>
      <c r="I77" s="18">
        <v>0</v>
      </c>
      <c r="J77" s="8" t="s">
        <v>75</v>
      </c>
      <c r="K77" s="100">
        <v>4</v>
      </c>
      <c r="L77" s="100">
        <f t="shared" si="2"/>
        <v>4</v>
      </c>
      <c r="M77" s="100"/>
      <c r="N77" s="75"/>
    </row>
    <row r="78" spans="1:14" ht="17" thickBot="1" x14ac:dyDescent="0.25">
      <c r="A78" s="1" t="s">
        <v>76</v>
      </c>
      <c r="B78" s="211"/>
      <c r="C78" s="211"/>
      <c r="D78" s="211"/>
      <c r="E78" s="211"/>
      <c r="F78" s="211"/>
      <c r="G78" s="212"/>
      <c r="H78" s="18">
        <v>0</v>
      </c>
      <c r="I78" s="18">
        <v>0</v>
      </c>
      <c r="J78" s="3" t="s">
        <v>5</v>
      </c>
      <c r="K78" s="100">
        <v>4</v>
      </c>
      <c r="L78" s="100">
        <f t="shared" si="2"/>
        <v>4</v>
      </c>
      <c r="M78" s="100"/>
      <c r="N78" s="75"/>
    </row>
    <row r="79" spans="1:14" ht="17" thickBot="1" x14ac:dyDescent="0.25">
      <c r="A79" s="1" t="s">
        <v>77</v>
      </c>
      <c r="B79" s="211"/>
      <c r="C79" s="211"/>
      <c r="D79" s="211"/>
      <c r="E79" s="211"/>
      <c r="F79" s="211"/>
      <c r="G79" s="212"/>
      <c r="H79" s="18">
        <v>0</v>
      </c>
      <c r="I79" s="18">
        <v>0</v>
      </c>
      <c r="J79" s="3" t="s">
        <v>19</v>
      </c>
      <c r="K79" s="100">
        <v>3</v>
      </c>
      <c r="L79" s="100">
        <f t="shared" si="2"/>
        <v>3</v>
      </c>
      <c r="M79" s="100"/>
      <c r="N79" s="75"/>
    </row>
    <row r="80" spans="1:14" ht="17" thickBot="1" x14ac:dyDescent="0.25">
      <c r="A80" s="1" t="s">
        <v>78</v>
      </c>
      <c r="B80" s="211"/>
      <c r="C80" s="211"/>
      <c r="D80" s="211"/>
      <c r="E80" s="211"/>
      <c r="F80" s="211"/>
      <c r="G80" s="212"/>
      <c r="H80" s="18">
        <v>0</v>
      </c>
      <c r="I80" s="18">
        <v>0</v>
      </c>
      <c r="J80" s="3" t="s">
        <v>79</v>
      </c>
      <c r="K80" s="100">
        <v>2</v>
      </c>
      <c r="L80" s="100">
        <f t="shared" si="2"/>
        <v>2</v>
      </c>
      <c r="M80" s="100"/>
      <c r="N80" s="75"/>
    </row>
    <row r="81" spans="1:14" ht="17" thickBot="1" x14ac:dyDescent="0.25">
      <c r="A81" s="1" t="s">
        <v>10</v>
      </c>
      <c r="B81" s="68"/>
      <c r="C81" s="68"/>
      <c r="D81" s="68"/>
      <c r="E81" s="68"/>
      <c r="F81" s="68"/>
      <c r="G81" s="70"/>
      <c r="H81" s="18">
        <v>0</v>
      </c>
      <c r="I81" s="18">
        <v>0</v>
      </c>
      <c r="J81" s="3" t="s">
        <v>79</v>
      </c>
      <c r="K81" s="100">
        <v>4</v>
      </c>
      <c r="L81" s="100">
        <f t="shared" si="2"/>
        <v>4</v>
      </c>
      <c r="M81" s="100"/>
      <c r="N81" s="75"/>
    </row>
    <row r="82" spans="1:14" ht="16" thickBot="1" x14ac:dyDescent="0.25">
      <c r="A82" s="1" t="s">
        <v>80</v>
      </c>
      <c r="B82" s="211"/>
      <c r="C82" s="211"/>
      <c r="D82" s="211"/>
      <c r="E82" s="211"/>
      <c r="F82" s="211"/>
      <c r="G82" s="212"/>
      <c r="H82" s="18">
        <v>0</v>
      </c>
      <c r="I82" s="18">
        <v>0</v>
      </c>
      <c r="J82" s="10"/>
      <c r="K82" s="100">
        <v>1</v>
      </c>
      <c r="L82" s="100">
        <f t="shared" si="2"/>
        <v>1</v>
      </c>
      <c r="M82" s="100"/>
      <c r="N82" s="75"/>
    </row>
    <row r="83" spans="1:14" ht="16" thickBot="1" x14ac:dyDescent="0.25">
      <c r="A83" s="1" t="s">
        <v>81</v>
      </c>
      <c r="B83" s="68"/>
      <c r="C83" s="68"/>
      <c r="D83" s="68"/>
      <c r="E83" s="68"/>
      <c r="F83" s="68"/>
      <c r="G83" s="70"/>
      <c r="H83" s="18">
        <v>0</v>
      </c>
      <c r="I83" s="18">
        <v>0</v>
      </c>
      <c r="J83" s="10"/>
      <c r="K83" s="100">
        <v>1</v>
      </c>
      <c r="L83" s="100">
        <f t="shared" si="2"/>
        <v>1</v>
      </c>
      <c r="M83" s="100"/>
      <c r="N83" s="75"/>
    </row>
    <row r="84" spans="1:14" ht="16" thickBot="1" x14ac:dyDescent="0.25">
      <c r="A84" s="1" t="s">
        <v>82</v>
      </c>
      <c r="B84" s="68"/>
      <c r="C84" s="68"/>
      <c r="D84" s="68"/>
      <c r="E84" s="68"/>
      <c r="F84" s="68"/>
      <c r="G84" s="70"/>
      <c r="H84" s="18">
        <v>0</v>
      </c>
      <c r="I84" s="18">
        <v>0</v>
      </c>
      <c r="J84" s="10"/>
      <c r="K84" s="100">
        <v>1</v>
      </c>
      <c r="L84" s="100">
        <f t="shared" si="2"/>
        <v>1</v>
      </c>
      <c r="M84" s="100"/>
      <c r="N84" s="75"/>
    </row>
    <row r="85" spans="1:14" ht="16" thickBot="1" x14ac:dyDescent="0.25">
      <c r="A85" s="118" t="s">
        <v>83</v>
      </c>
      <c r="B85" s="119"/>
      <c r="C85" s="119"/>
      <c r="D85" s="119"/>
      <c r="E85" s="119"/>
      <c r="F85" s="119"/>
      <c r="G85" s="121"/>
      <c r="H85" s="120"/>
      <c r="I85" s="120"/>
      <c r="J85" s="131" t="s">
        <v>83</v>
      </c>
      <c r="K85" s="115"/>
      <c r="L85" s="115"/>
      <c r="M85" s="115"/>
      <c r="N85" s="116"/>
    </row>
    <row r="86" spans="1:14" ht="16" thickBot="1" x14ac:dyDescent="0.25">
      <c r="A86" s="1" t="s">
        <v>84</v>
      </c>
      <c r="B86" s="211"/>
      <c r="C86" s="211"/>
      <c r="D86" s="211"/>
      <c r="E86" s="211"/>
      <c r="F86" s="211"/>
      <c r="G86" s="212"/>
      <c r="H86" s="18">
        <v>0</v>
      </c>
      <c r="I86" s="18">
        <v>0</v>
      </c>
      <c r="J86" s="2"/>
      <c r="K86" s="100">
        <v>1</v>
      </c>
      <c r="L86" s="100">
        <f t="shared" si="2"/>
        <v>1</v>
      </c>
      <c r="M86" s="100"/>
      <c r="N86" s="75"/>
    </row>
    <row r="87" spans="1:14" ht="16" thickBot="1" x14ac:dyDescent="0.25">
      <c r="A87" s="118" t="s">
        <v>85</v>
      </c>
      <c r="B87" s="119"/>
      <c r="C87" s="119"/>
      <c r="D87" s="119"/>
      <c r="E87" s="119"/>
      <c r="F87" s="119"/>
      <c r="G87" s="121"/>
      <c r="H87" s="120"/>
      <c r="I87" s="120"/>
      <c r="J87" s="131" t="s">
        <v>85</v>
      </c>
      <c r="K87" s="115"/>
      <c r="L87" s="115"/>
      <c r="M87" s="115"/>
      <c r="N87" s="116"/>
    </row>
    <row r="88" spans="1:14" ht="16" thickBot="1" x14ac:dyDescent="0.25">
      <c r="A88" s="1" t="s">
        <v>86</v>
      </c>
      <c r="B88" s="211"/>
      <c r="C88" s="211"/>
      <c r="D88" s="211"/>
      <c r="E88" s="211"/>
      <c r="F88" s="211"/>
      <c r="G88" s="212"/>
      <c r="H88" s="18">
        <v>0</v>
      </c>
      <c r="I88" s="18">
        <v>0</v>
      </c>
      <c r="J88" s="11"/>
      <c r="K88" s="100">
        <v>1</v>
      </c>
      <c r="L88" s="100">
        <f t="shared" si="2"/>
        <v>1</v>
      </c>
      <c r="M88" s="100"/>
      <c r="N88" s="75"/>
    </row>
    <row r="89" spans="1:14" ht="16" thickBot="1" x14ac:dyDescent="0.25">
      <c r="A89" s="1" t="s">
        <v>87</v>
      </c>
      <c r="B89" s="211"/>
      <c r="C89" s="211"/>
      <c r="D89" s="211"/>
      <c r="E89" s="211"/>
      <c r="F89" s="211"/>
      <c r="G89" s="212"/>
      <c r="H89" s="18">
        <v>0</v>
      </c>
      <c r="I89" s="18">
        <v>0</v>
      </c>
      <c r="J89" s="11"/>
      <c r="K89" s="100">
        <v>3</v>
      </c>
      <c r="L89" s="100">
        <f t="shared" si="2"/>
        <v>3</v>
      </c>
      <c r="M89" s="100"/>
      <c r="N89" s="75"/>
    </row>
    <row r="90" spans="1:14" ht="17" thickBot="1" x14ac:dyDescent="0.25">
      <c r="A90" s="1" t="s">
        <v>88</v>
      </c>
      <c r="B90" s="211"/>
      <c r="C90" s="211"/>
      <c r="D90" s="211"/>
      <c r="E90" s="211"/>
      <c r="F90" s="211"/>
      <c r="G90" s="212"/>
      <c r="H90" s="18">
        <v>0</v>
      </c>
      <c r="I90" s="18">
        <v>0</v>
      </c>
      <c r="J90" s="11" t="s">
        <v>89</v>
      </c>
      <c r="K90" s="100">
        <v>5</v>
      </c>
      <c r="L90" s="100">
        <f t="shared" si="2"/>
        <v>5</v>
      </c>
      <c r="M90" s="100"/>
      <c r="N90" s="75"/>
    </row>
    <row r="91" spans="1:14" ht="17" thickBot="1" x14ac:dyDescent="0.25">
      <c r="A91" s="1" t="s">
        <v>90</v>
      </c>
      <c r="B91" s="211"/>
      <c r="C91" s="211"/>
      <c r="D91" s="211"/>
      <c r="E91" s="211"/>
      <c r="F91" s="211"/>
      <c r="G91" s="212"/>
      <c r="H91" s="18">
        <v>0</v>
      </c>
      <c r="I91" s="18">
        <v>0</v>
      </c>
      <c r="J91" s="11" t="s">
        <v>91</v>
      </c>
      <c r="K91" s="100">
        <v>5</v>
      </c>
      <c r="L91" s="100">
        <f t="shared" si="2"/>
        <v>5</v>
      </c>
      <c r="M91" s="100"/>
      <c r="N91" s="75"/>
    </row>
    <row r="92" spans="1:14" ht="17" thickBot="1" x14ac:dyDescent="0.25">
      <c r="A92" s="1" t="s">
        <v>92</v>
      </c>
      <c r="B92" s="211"/>
      <c r="C92" s="211"/>
      <c r="D92" s="211"/>
      <c r="E92" s="211"/>
      <c r="F92" s="211"/>
      <c r="G92" s="212"/>
      <c r="H92" s="18">
        <v>0</v>
      </c>
      <c r="I92" s="18">
        <v>0</v>
      </c>
      <c r="J92" s="11" t="s">
        <v>93</v>
      </c>
      <c r="K92" s="100">
        <v>4</v>
      </c>
      <c r="L92" s="100">
        <f t="shared" si="2"/>
        <v>4</v>
      </c>
      <c r="M92" s="100"/>
      <c r="N92" s="75"/>
    </row>
    <row r="93" spans="1:14" ht="17" thickBot="1" x14ac:dyDescent="0.25">
      <c r="A93" s="1" t="s">
        <v>94</v>
      </c>
      <c r="B93" s="211"/>
      <c r="C93" s="211"/>
      <c r="D93" s="211"/>
      <c r="E93" s="211"/>
      <c r="F93" s="211"/>
      <c r="G93" s="212"/>
      <c r="H93" s="18">
        <v>0</v>
      </c>
      <c r="I93" s="18">
        <v>0</v>
      </c>
      <c r="J93" s="11" t="s">
        <v>95</v>
      </c>
      <c r="K93" s="100">
        <v>3</v>
      </c>
      <c r="L93" s="100">
        <f t="shared" si="2"/>
        <v>3</v>
      </c>
      <c r="M93" s="100"/>
      <c r="N93" s="75"/>
    </row>
    <row r="94" spans="1:14" ht="17" thickBot="1" x14ac:dyDescent="0.25">
      <c r="A94" s="1" t="s">
        <v>96</v>
      </c>
      <c r="B94" s="211"/>
      <c r="C94" s="211"/>
      <c r="D94" s="211"/>
      <c r="E94" s="211"/>
      <c r="F94" s="211"/>
      <c r="G94" s="212"/>
      <c r="H94" s="18">
        <v>0</v>
      </c>
      <c r="I94" s="18">
        <v>0</v>
      </c>
      <c r="J94" s="11" t="s">
        <v>97</v>
      </c>
      <c r="K94" s="100">
        <v>3</v>
      </c>
      <c r="L94" s="100">
        <f t="shared" si="2"/>
        <v>3</v>
      </c>
      <c r="M94" s="100"/>
      <c r="N94" s="75"/>
    </row>
    <row r="95" spans="1:14" ht="17" thickBot="1" x14ac:dyDescent="0.25">
      <c r="A95" s="1" t="s">
        <v>98</v>
      </c>
      <c r="B95" s="211"/>
      <c r="C95" s="211"/>
      <c r="D95" s="211"/>
      <c r="E95" s="211"/>
      <c r="F95" s="211"/>
      <c r="G95" s="212"/>
      <c r="H95" s="18">
        <v>0</v>
      </c>
      <c r="I95" s="18">
        <v>0</v>
      </c>
      <c r="J95" s="11" t="s">
        <v>99</v>
      </c>
      <c r="K95" s="100">
        <v>11</v>
      </c>
      <c r="L95" s="100">
        <f t="shared" si="2"/>
        <v>11</v>
      </c>
      <c r="M95" s="100"/>
      <c r="N95" s="75"/>
    </row>
    <row r="96" spans="1:14" ht="17" thickBot="1" x14ac:dyDescent="0.25">
      <c r="A96" s="1" t="s">
        <v>100</v>
      </c>
      <c r="B96" s="211"/>
      <c r="C96" s="211"/>
      <c r="D96" s="211"/>
      <c r="E96" s="211"/>
      <c r="F96" s="211"/>
      <c r="G96" s="212"/>
      <c r="H96" s="18">
        <v>0</v>
      </c>
      <c r="I96" s="18">
        <v>0</v>
      </c>
      <c r="J96" s="11" t="s">
        <v>101</v>
      </c>
      <c r="K96" s="100">
        <v>10</v>
      </c>
      <c r="L96" s="100">
        <f t="shared" si="2"/>
        <v>10</v>
      </c>
      <c r="M96" s="100"/>
      <c r="N96" s="75"/>
    </row>
    <row r="97" spans="1:14" ht="17" thickBot="1" x14ac:dyDescent="0.25">
      <c r="A97" s="1" t="s">
        <v>102</v>
      </c>
      <c r="B97" s="211"/>
      <c r="C97" s="211"/>
      <c r="D97" s="211"/>
      <c r="E97" s="211"/>
      <c r="F97" s="211"/>
      <c r="G97" s="212"/>
      <c r="H97" s="18">
        <v>0</v>
      </c>
      <c r="I97" s="18">
        <v>0</v>
      </c>
      <c r="J97" s="11" t="s">
        <v>103</v>
      </c>
      <c r="K97" s="100">
        <v>7</v>
      </c>
      <c r="L97" s="100">
        <f t="shared" si="2"/>
        <v>7</v>
      </c>
      <c r="M97" s="100"/>
      <c r="N97" s="75"/>
    </row>
    <row r="98" spans="1:14" ht="17" thickBot="1" x14ac:dyDescent="0.25">
      <c r="A98" s="1" t="s">
        <v>104</v>
      </c>
      <c r="B98" s="211"/>
      <c r="C98" s="211"/>
      <c r="D98" s="211"/>
      <c r="E98" s="211"/>
      <c r="F98" s="211"/>
      <c r="G98" s="212"/>
      <c r="H98" s="18">
        <v>0</v>
      </c>
      <c r="I98" s="18">
        <v>0</v>
      </c>
      <c r="J98" s="11" t="s">
        <v>105</v>
      </c>
      <c r="K98" s="100">
        <v>1</v>
      </c>
      <c r="L98" s="100">
        <f t="shared" si="2"/>
        <v>1</v>
      </c>
      <c r="M98" s="100"/>
      <c r="N98" s="75"/>
    </row>
    <row r="99" spans="1:14" ht="17" thickBot="1" x14ac:dyDescent="0.25">
      <c r="A99" s="1" t="s">
        <v>106</v>
      </c>
      <c r="B99" s="211"/>
      <c r="C99" s="211"/>
      <c r="D99" s="211"/>
      <c r="E99" s="211"/>
      <c r="F99" s="211"/>
      <c r="G99" s="212"/>
      <c r="H99" s="18">
        <v>0</v>
      </c>
      <c r="I99" s="18">
        <v>0</v>
      </c>
      <c r="J99" s="11" t="s">
        <v>107</v>
      </c>
      <c r="K99" s="100">
        <v>1</v>
      </c>
      <c r="L99" s="100">
        <f t="shared" si="2"/>
        <v>1</v>
      </c>
      <c r="M99" s="100"/>
      <c r="N99" s="75"/>
    </row>
    <row r="100" spans="1:14" ht="16" thickBot="1" x14ac:dyDescent="0.25">
      <c r="E100" s="21" t="s">
        <v>135</v>
      </c>
      <c r="F100" s="22"/>
      <c r="G100" s="23"/>
      <c r="H100" s="20">
        <f>SUM(H3:H50)</f>
        <v>0</v>
      </c>
      <c r="I100" s="76"/>
    </row>
    <row r="101" spans="1:14" ht="16" thickBot="1" x14ac:dyDescent="0.25">
      <c r="E101" s="21" t="s">
        <v>136</v>
      </c>
      <c r="F101" s="22"/>
      <c r="G101" s="23"/>
      <c r="H101" s="20">
        <f xml:space="preserve"> SUM(H52:H99)</f>
        <v>0</v>
      </c>
      <c r="I101" s="76"/>
    </row>
    <row r="102" spans="1:14" ht="16" thickBot="1" x14ac:dyDescent="0.25">
      <c r="E102" s="21" t="s">
        <v>225</v>
      </c>
      <c r="F102" s="22"/>
      <c r="G102" s="23"/>
      <c r="H102" s="20">
        <f>SUM(H100:H101)</f>
        <v>0</v>
      </c>
      <c r="I102" s="20">
        <f>SUM(I5:I101)</f>
        <v>0</v>
      </c>
    </row>
    <row r="103" spans="1:14" ht="16" thickBot="1" x14ac:dyDescent="0.25">
      <c r="E103" s="21" t="s">
        <v>204</v>
      </c>
      <c r="F103" s="22"/>
      <c r="G103" s="23"/>
      <c r="H103" s="20">
        <f>H102*2</f>
        <v>0</v>
      </c>
      <c r="I103" s="203"/>
    </row>
  </sheetData>
  <conditionalFormatting sqref="B3:F5">
    <cfRule type="containsBlanks" dxfId="35" priority="8">
      <formula>LEN(TRIM(B3))=0</formula>
    </cfRule>
    <cfRule type="notContainsBlanks" dxfId="34" priority="9">
      <formula>LEN(TRIM(B3))&gt;0</formula>
    </cfRule>
  </conditionalFormatting>
  <conditionalFormatting sqref="B8:G10 B12:G13 B15:F17 B19:G21 B23:F25 B27:F28 B40:G47 B73:G75 B34:G34 B49:G50 B81:G81 B83:G84">
    <cfRule type="containsBlanks" dxfId="33" priority="6">
      <formula>LEN(TRIM(B8))=0</formula>
    </cfRule>
    <cfRule type="notContainsBlanks" dxfId="32" priority="7">
      <formula>LEN(TRIM(B8))&gt;0</formula>
    </cfRule>
  </conditionalFormatting>
  <conditionalFormatting sqref="H31:H34 H3:H29">
    <cfRule type="colorScale" priority="5">
      <colorScale>
        <cfvo type="num" val="0"/>
        <cfvo type="num" val="6"/>
        <color theme="8" tint="0.59999389629810485"/>
        <color rgb="FFC00000"/>
      </colorScale>
    </cfRule>
  </conditionalFormatting>
  <conditionalFormatting sqref="H36:H47 H49:H50">
    <cfRule type="colorScale" priority="4">
      <colorScale>
        <cfvo type="num" val="0"/>
        <cfvo type="num" val="2"/>
        <color theme="8" tint="0.59999389629810485"/>
        <color rgb="FFC00000"/>
      </colorScale>
    </cfRule>
  </conditionalFormatting>
  <conditionalFormatting sqref="H52:H99">
    <cfRule type="colorScale" priority="3">
      <colorScale>
        <cfvo type="num" val="0"/>
        <cfvo type="num" val="3"/>
        <color theme="8" tint="0.59999389629810485"/>
        <color rgb="FFC00000"/>
      </colorScale>
    </cfRule>
  </conditionalFormatting>
  <conditionalFormatting sqref="H100">
    <cfRule type="colorScale" priority="2">
      <colorScale>
        <cfvo type="num" val="30"/>
        <cfvo type="num" val="40"/>
        <color theme="8" tint="0.59999389629810485"/>
        <color rgb="FFC00000"/>
      </colorScale>
    </cfRule>
  </conditionalFormatting>
  <conditionalFormatting sqref="G3:G5">
    <cfRule type="notContainsBlanks" dxfId="31" priority="1">
      <formula>LEN(TRIM(G3))&gt;0</formula>
    </cfRule>
  </conditionalFormatting>
  <pageMargins left="0.7" right="0.7" top="0.75" bottom="0.75" header="0.3" footer="0.3"/>
  <pageSetup orientation="portrait" r:id="rId1"/>
  <ignoredErrors>
    <ignoredError sqref="I102 H10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zoomScale="75" zoomScaleNormal="75" workbookViewId="0">
      <pane ySplit="1" topLeftCell="A2" activePane="bottomLeft" state="frozen"/>
      <selection pane="bottomLeft" activeCell="E38" sqref="E38"/>
    </sheetView>
  </sheetViews>
  <sheetFormatPr baseColWidth="10" defaultColWidth="9.1640625" defaultRowHeight="15" x14ac:dyDescent="0.2"/>
  <cols>
    <col min="1" max="1" width="24" style="17" customWidth="1"/>
    <col min="2" max="2" width="6.6640625" style="19" customWidth="1"/>
    <col min="3" max="3" width="6.33203125" style="19" customWidth="1"/>
    <col min="4" max="4" width="6.5" style="19" customWidth="1"/>
    <col min="5" max="5" width="6.6640625" style="19" customWidth="1"/>
    <col min="6" max="6" width="6.5" style="19" customWidth="1"/>
    <col min="7" max="7" width="7.33203125" style="19" customWidth="1"/>
    <col min="8" max="8" width="11.5" style="19" customWidth="1"/>
    <col min="9" max="9" width="12" style="19" customWidth="1"/>
    <col min="10" max="10" width="8.83203125" style="19"/>
    <col min="11" max="12" width="9.1640625" style="19"/>
    <col min="13" max="13" width="26" customWidth="1"/>
    <col min="14" max="14" width="113.1640625" customWidth="1"/>
  </cols>
  <sheetData>
    <row r="1" spans="1:14" ht="33" thickBot="1" x14ac:dyDescent="0.35">
      <c r="A1" s="206" t="s">
        <v>235</v>
      </c>
      <c r="B1" s="104"/>
      <c r="C1" s="105"/>
      <c r="D1" s="232" t="s">
        <v>48</v>
      </c>
      <c r="E1" s="233"/>
      <c r="F1" s="105"/>
      <c r="G1" s="106"/>
      <c r="H1" s="107" t="s">
        <v>233</v>
      </c>
      <c r="I1" s="107" t="s">
        <v>234</v>
      </c>
      <c r="J1" s="108" t="s">
        <v>230</v>
      </c>
      <c r="K1" s="108" t="s">
        <v>276</v>
      </c>
      <c r="L1" s="108" t="s">
        <v>277</v>
      </c>
      <c r="M1" s="176" t="s">
        <v>229</v>
      </c>
      <c r="N1" s="179" t="s">
        <v>263</v>
      </c>
    </row>
    <row r="2" spans="1:14" ht="16" thickBot="1" x14ac:dyDescent="0.25">
      <c r="A2" s="28" t="s">
        <v>0</v>
      </c>
      <c r="B2" s="29">
        <v>1</v>
      </c>
      <c r="C2" s="29">
        <v>2</v>
      </c>
      <c r="D2" s="29">
        <v>3</v>
      </c>
      <c r="E2" s="29">
        <v>4</v>
      </c>
      <c r="F2" s="29">
        <v>5</v>
      </c>
      <c r="G2" s="29">
        <v>6</v>
      </c>
      <c r="H2" s="29"/>
      <c r="I2" s="29"/>
      <c r="J2" s="29"/>
      <c r="K2" s="29"/>
      <c r="L2" s="29"/>
      <c r="M2" s="177"/>
      <c r="N2" s="180" t="s">
        <v>285</v>
      </c>
    </row>
    <row r="3" spans="1:14" ht="16" thickBot="1" x14ac:dyDescent="0.25">
      <c r="A3" s="14" t="s">
        <v>108</v>
      </c>
      <c r="B3" s="25"/>
      <c r="C3" s="25"/>
      <c r="D3" s="25"/>
      <c r="E3" s="25"/>
      <c r="F3" s="25"/>
      <c r="G3" s="25"/>
      <c r="H3" s="25">
        <v>0</v>
      </c>
      <c r="I3" s="25">
        <v>0</v>
      </c>
      <c r="J3" s="102">
        <v>12</v>
      </c>
      <c r="K3" s="102">
        <f>J3-H3-I3+L3</f>
        <v>12</v>
      </c>
      <c r="L3" s="102"/>
      <c r="M3" s="178"/>
      <c r="N3" s="170" t="s">
        <v>241</v>
      </c>
    </row>
    <row r="4" spans="1:14" ht="16" thickBot="1" x14ac:dyDescent="0.25">
      <c r="A4" s="14" t="s">
        <v>109</v>
      </c>
      <c r="B4" s="25"/>
      <c r="C4" s="25"/>
      <c r="D4" s="25"/>
      <c r="E4" s="25"/>
      <c r="F4" s="25"/>
      <c r="G4" s="194"/>
      <c r="H4" s="25">
        <v>0</v>
      </c>
      <c r="I4" s="25">
        <v>0</v>
      </c>
      <c r="J4" s="102">
        <v>16</v>
      </c>
      <c r="K4" s="102">
        <f t="shared" ref="K4:K5" si="0">J4-H4-I4+L4</f>
        <v>16</v>
      </c>
      <c r="L4" s="102"/>
      <c r="M4" s="178"/>
      <c r="N4" s="170" t="s">
        <v>242</v>
      </c>
    </row>
    <row r="5" spans="1:14" ht="16" thickBot="1" x14ac:dyDescent="0.25">
      <c r="A5" s="14" t="s">
        <v>110</v>
      </c>
      <c r="B5" s="25"/>
      <c r="C5" s="25"/>
      <c r="D5" s="25"/>
      <c r="E5" s="25"/>
      <c r="F5" s="25"/>
      <c r="G5" s="194"/>
      <c r="H5" s="25">
        <v>0</v>
      </c>
      <c r="I5" s="25">
        <v>0</v>
      </c>
      <c r="J5" s="102">
        <v>15</v>
      </c>
      <c r="K5" s="102">
        <f t="shared" si="0"/>
        <v>15</v>
      </c>
      <c r="L5" s="102"/>
      <c r="M5" s="178"/>
      <c r="N5" s="170" t="s">
        <v>286</v>
      </c>
    </row>
    <row r="6" spans="1:14" ht="16" hidden="1" thickBot="1" x14ac:dyDescent="0.25">
      <c r="A6" s="14"/>
      <c r="B6" s="25"/>
      <c r="C6" s="25"/>
      <c r="D6" s="25"/>
      <c r="E6" s="25"/>
      <c r="F6" s="25"/>
      <c r="G6" s="25"/>
      <c r="H6" s="25">
        <v>0</v>
      </c>
      <c r="I6" s="25">
        <v>0</v>
      </c>
      <c r="J6" s="102"/>
      <c r="K6" s="102"/>
      <c r="L6" s="102"/>
      <c r="M6" s="178"/>
      <c r="N6" s="170" t="s">
        <v>281</v>
      </c>
    </row>
    <row r="7" spans="1:14" ht="16" hidden="1" thickBot="1" x14ac:dyDescent="0.25">
      <c r="A7" s="14"/>
      <c r="B7" s="25"/>
      <c r="C7" s="25"/>
      <c r="D7" s="25"/>
      <c r="E7" s="25"/>
      <c r="F7" s="25"/>
      <c r="G7" s="25"/>
      <c r="H7" s="25">
        <v>0</v>
      </c>
      <c r="I7" s="25">
        <v>0</v>
      </c>
      <c r="J7" s="102"/>
      <c r="K7" s="102"/>
      <c r="L7" s="102"/>
      <c r="M7" s="178"/>
      <c r="N7" s="170" t="s">
        <v>282</v>
      </c>
    </row>
    <row r="8" spans="1:14" ht="16" hidden="1" thickBot="1" x14ac:dyDescent="0.25">
      <c r="A8" s="14"/>
      <c r="B8" s="25"/>
      <c r="C8" s="25"/>
      <c r="D8" s="25"/>
      <c r="E8" s="25"/>
      <c r="F8" s="25"/>
      <c r="G8" s="25"/>
      <c r="H8" s="25">
        <v>0</v>
      </c>
      <c r="I8" s="25">
        <v>0</v>
      </c>
      <c r="J8" s="102"/>
      <c r="K8" s="102"/>
      <c r="L8" s="102"/>
      <c r="M8" s="178"/>
      <c r="N8" s="170" t="s">
        <v>283</v>
      </c>
    </row>
    <row r="9" spans="1:14" ht="16" hidden="1" thickBot="1" x14ac:dyDescent="0.25">
      <c r="A9" s="14"/>
      <c r="B9" s="25"/>
      <c r="C9" s="25"/>
      <c r="D9" s="25"/>
      <c r="E9" s="25"/>
      <c r="F9" s="25"/>
      <c r="G9" s="25"/>
      <c r="H9" s="25">
        <v>0</v>
      </c>
      <c r="I9" s="25">
        <v>0</v>
      </c>
      <c r="J9" s="102"/>
      <c r="K9" s="102"/>
      <c r="L9" s="102"/>
      <c r="M9" s="178"/>
      <c r="N9" s="170" t="s">
        <v>284</v>
      </c>
    </row>
    <row r="10" spans="1:14" ht="16" thickBot="1" x14ac:dyDescent="0.25">
      <c r="A10" s="28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77"/>
      <c r="N10" s="170" t="s">
        <v>309</v>
      </c>
    </row>
    <row r="11" spans="1:14" ht="16" thickBot="1" x14ac:dyDescent="0.25">
      <c r="A11" s="14" t="s">
        <v>111</v>
      </c>
      <c r="B11" s="25"/>
      <c r="C11" s="25"/>
      <c r="D11" s="25"/>
      <c r="E11" s="25"/>
      <c r="F11" s="25"/>
      <c r="G11" s="194"/>
      <c r="H11" s="25">
        <v>0</v>
      </c>
      <c r="I11" s="25">
        <v>0</v>
      </c>
      <c r="J11" s="102">
        <v>14</v>
      </c>
      <c r="K11" s="102">
        <f>J11-H11-I11+L11</f>
        <v>14</v>
      </c>
      <c r="L11" s="102"/>
      <c r="M11" s="178"/>
      <c r="N11" s="170" t="s">
        <v>289</v>
      </c>
    </row>
    <row r="12" spans="1:14" ht="16" thickBot="1" x14ac:dyDescent="0.25">
      <c r="A12" s="14" t="s">
        <v>112</v>
      </c>
      <c r="B12" s="25"/>
      <c r="C12" s="25"/>
      <c r="D12" s="25"/>
      <c r="E12" s="25"/>
      <c r="F12" s="25"/>
      <c r="G12" s="194"/>
      <c r="H12" s="25">
        <v>0</v>
      </c>
      <c r="I12" s="25">
        <v>0</v>
      </c>
      <c r="J12" s="102">
        <v>16</v>
      </c>
      <c r="K12" s="102">
        <f t="shared" ref="K12:K13" si="1">J12-H12-I12+L12</f>
        <v>16</v>
      </c>
      <c r="L12" s="102"/>
      <c r="M12" s="178"/>
      <c r="N12" s="170" t="s">
        <v>287</v>
      </c>
    </row>
    <row r="13" spans="1:14" ht="16" thickBot="1" x14ac:dyDescent="0.25">
      <c r="A13" s="14" t="s">
        <v>113</v>
      </c>
      <c r="B13" s="25"/>
      <c r="C13" s="25"/>
      <c r="D13" s="25"/>
      <c r="E13" s="25"/>
      <c r="F13" s="25"/>
      <c r="G13" s="194"/>
      <c r="H13" s="25">
        <v>0</v>
      </c>
      <c r="I13" s="25">
        <v>0</v>
      </c>
      <c r="J13" s="102">
        <v>13</v>
      </c>
      <c r="K13" s="102">
        <f t="shared" si="1"/>
        <v>13</v>
      </c>
      <c r="L13" s="102"/>
      <c r="M13" s="178"/>
      <c r="N13" s="171" t="s">
        <v>288</v>
      </c>
    </row>
    <row r="14" spans="1:14" ht="16" hidden="1" thickBot="1" x14ac:dyDescent="0.25">
      <c r="A14" s="14"/>
      <c r="B14" s="25"/>
      <c r="C14" s="25"/>
      <c r="D14" s="25"/>
      <c r="E14" s="25"/>
      <c r="F14" s="25"/>
      <c r="G14" s="25"/>
      <c r="H14" s="25"/>
      <c r="I14" s="25"/>
      <c r="J14" s="102"/>
      <c r="K14" s="102"/>
      <c r="L14" s="102"/>
      <c r="M14" s="101"/>
    </row>
    <row r="15" spans="1:14" ht="16" hidden="1" thickBot="1" x14ac:dyDescent="0.25">
      <c r="A15" s="14"/>
      <c r="B15" s="25"/>
      <c r="C15" s="25"/>
      <c r="D15" s="25"/>
      <c r="E15" s="25"/>
      <c r="F15" s="25"/>
      <c r="G15" s="25"/>
      <c r="H15" s="25">
        <v>0</v>
      </c>
      <c r="I15" s="25">
        <v>0</v>
      </c>
      <c r="J15" s="102"/>
      <c r="K15" s="102"/>
      <c r="L15" s="102"/>
      <c r="M15" s="101"/>
    </row>
    <row r="16" spans="1:14" ht="16" hidden="1" thickBot="1" x14ac:dyDescent="0.25">
      <c r="A16" s="14"/>
      <c r="B16" s="25"/>
      <c r="C16" s="25"/>
      <c r="D16" s="25"/>
      <c r="E16" s="25"/>
      <c r="F16" s="25"/>
      <c r="G16" s="25"/>
      <c r="H16" s="25">
        <v>0</v>
      </c>
      <c r="I16" s="25">
        <v>0</v>
      </c>
      <c r="J16" s="102"/>
      <c r="K16" s="102"/>
      <c r="L16" s="102"/>
      <c r="M16" s="101"/>
    </row>
    <row r="17" spans="1:13" ht="16" hidden="1" thickBot="1" x14ac:dyDescent="0.25">
      <c r="A17" s="14"/>
      <c r="B17" s="25"/>
      <c r="C17" s="25"/>
      <c r="D17" s="25"/>
      <c r="E17" s="25"/>
      <c r="F17" s="25"/>
      <c r="G17" s="25"/>
      <c r="H17" s="25">
        <v>0</v>
      </c>
      <c r="I17" s="25">
        <v>0</v>
      </c>
      <c r="J17" s="102"/>
      <c r="K17" s="102"/>
      <c r="L17" s="102"/>
      <c r="M17" s="101"/>
    </row>
    <row r="18" spans="1:13" ht="16" thickBot="1" x14ac:dyDescent="0.25">
      <c r="A18" s="28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03"/>
    </row>
    <row r="19" spans="1:13" ht="16" thickBot="1" x14ac:dyDescent="0.25">
      <c r="A19" s="14" t="s">
        <v>114</v>
      </c>
      <c r="B19" s="25"/>
      <c r="C19" s="25"/>
      <c r="D19" s="25"/>
      <c r="E19" s="25"/>
      <c r="F19" s="25"/>
      <c r="G19" s="194"/>
      <c r="H19" s="25">
        <v>0</v>
      </c>
      <c r="I19" s="25">
        <v>0</v>
      </c>
      <c r="J19" s="102">
        <v>14</v>
      </c>
      <c r="K19" s="102">
        <f>J19-H19-I19+L19</f>
        <v>14</v>
      </c>
      <c r="L19" s="102"/>
      <c r="M19" s="101"/>
    </row>
    <row r="20" spans="1:13" ht="16" thickBot="1" x14ac:dyDescent="0.25">
      <c r="A20" s="14" t="s">
        <v>115</v>
      </c>
      <c r="B20" s="25"/>
      <c r="C20" s="25"/>
      <c r="D20" s="25"/>
      <c r="E20" s="25"/>
      <c r="F20" s="25"/>
      <c r="G20" s="194"/>
      <c r="H20" s="25">
        <v>0</v>
      </c>
      <c r="I20" s="25">
        <v>0</v>
      </c>
      <c r="J20" s="102">
        <v>13</v>
      </c>
      <c r="K20" s="102">
        <f t="shared" ref="K20:K22" si="2">J20-H20-I20+L20</f>
        <v>13</v>
      </c>
      <c r="L20" s="102"/>
      <c r="M20" s="101"/>
    </row>
    <row r="21" spans="1:13" ht="16" thickBot="1" x14ac:dyDescent="0.25">
      <c r="A21" s="14" t="s">
        <v>116</v>
      </c>
      <c r="B21" s="215"/>
      <c r="C21" s="215"/>
      <c r="D21" s="215"/>
      <c r="E21" s="215"/>
      <c r="F21" s="215"/>
      <c r="G21" s="215"/>
      <c r="H21" s="25">
        <v>0</v>
      </c>
      <c r="I21" s="25">
        <v>0</v>
      </c>
      <c r="J21" s="102">
        <v>3</v>
      </c>
      <c r="K21" s="102">
        <f t="shared" si="2"/>
        <v>3</v>
      </c>
      <c r="L21" s="102"/>
      <c r="M21" s="101"/>
    </row>
    <row r="22" spans="1:13" ht="16" thickBot="1" x14ac:dyDescent="0.25">
      <c r="A22" s="14" t="s">
        <v>117</v>
      </c>
      <c r="B22" s="25"/>
      <c r="C22" s="25"/>
      <c r="D22" s="25"/>
      <c r="E22" s="25"/>
      <c r="F22" s="25"/>
      <c r="G22" s="194"/>
      <c r="H22" s="25">
        <v>0</v>
      </c>
      <c r="I22" s="25">
        <v>0</v>
      </c>
      <c r="J22" s="102">
        <v>15</v>
      </c>
      <c r="K22" s="102">
        <f t="shared" si="2"/>
        <v>15</v>
      </c>
      <c r="L22" s="102"/>
      <c r="M22" s="101"/>
    </row>
    <row r="23" spans="1:13" ht="16" hidden="1" thickBot="1" x14ac:dyDescent="0.25">
      <c r="A23" s="14"/>
      <c r="B23" s="25"/>
      <c r="C23" s="25"/>
      <c r="D23" s="25"/>
      <c r="E23" s="25"/>
      <c r="F23" s="25"/>
      <c r="G23" s="25"/>
      <c r="H23" s="25">
        <v>0</v>
      </c>
      <c r="I23" s="25">
        <v>0</v>
      </c>
      <c r="J23" s="102"/>
      <c r="K23" s="102"/>
      <c r="L23" s="102"/>
      <c r="M23" s="101"/>
    </row>
    <row r="24" spans="1:13" ht="16" hidden="1" thickBot="1" x14ac:dyDescent="0.25">
      <c r="A24" s="14"/>
      <c r="B24" s="25"/>
      <c r="C24" s="25"/>
      <c r="D24" s="25"/>
      <c r="E24" s="25"/>
      <c r="F24" s="25"/>
      <c r="G24" s="25"/>
      <c r="H24" s="25">
        <v>0</v>
      </c>
      <c r="I24" s="25">
        <v>0</v>
      </c>
      <c r="J24" s="102"/>
      <c r="K24" s="102"/>
      <c r="L24" s="102"/>
      <c r="M24" s="101"/>
    </row>
    <row r="25" spans="1:13" ht="16" hidden="1" thickBot="1" x14ac:dyDescent="0.25">
      <c r="A25" s="14"/>
      <c r="B25" s="25"/>
      <c r="C25" s="25"/>
      <c r="D25" s="25"/>
      <c r="E25" s="25"/>
      <c r="F25" s="25"/>
      <c r="G25" s="25"/>
      <c r="H25" s="25">
        <v>0</v>
      </c>
      <c r="I25" s="25">
        <v>0</v>
      </c>
      <c r="J25" s="102"/>
      <c r="K25" s="102"/>
      <c r="L25" s="102"/>
      <c r="M25" s="101"/>
    </row>
    <row r="26" spans="1:13" ht="16" hidden="1" thickBot="1" x14ac:dyDescent="0.25">
      <c r="A26" s="14"/>
      <c r="B26" s="25"/>
      <c r="C26" s="25"/>
      <c r="D26" s="25"/>
      <c r="E26" s="25"/>
      <c r="F26" s="25"/>
      <c r="G26" s="25"/>
      <c r="H26" s="25">
        <v>0</v>
      </c>
      <c r="I26" s="25">
        <v>0</v>
      </c>
      <c r="J26" s="102"/>
      <c r="K26" s="102"/>
      <c r="L26" s="102"/>
      <c r="M26" s="101"/>
    </row>
    <row r="27" spans="1:13" ht="16" hidden="1" thickBot="1" x14ac:dyDescent="0.25">
      <c r="A27" s="14"/>
      <c r="B27" s="25"/>
      <c r="C27" s="25"/>
      <c r="D27" s="25"/>
      <c r="E27" s="25"/>
      <c r="F27" s="25"/>
      <c r="G27" s="25"/>
      <c r="H27" s="25">
        <v>0</v>
      </c>
      <c r="I27" s="25">
        <v>0</v>
      </c>
      <c r="J27" s="102"/>
      <c r="K27" s="102"/>
      <c r="L27" s="102"/>
      <c r="M27" s="101"/>
    </row>
    <row r="28" spans="1:13" ht="16" thickBot="1" x14ac:dyDescent="0.25">
      <c r="A28" s="28" t="s">
        <v>245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03"/>
    </row>
    <row r="29" spans="1:13" ht="16" thickBot="1" x14ac:dyDescent="0.25">
      <c r="A29" s="14" t="s">
        <v>236</v>
      </c>
      <c r="B29" s="215"/>
      <c r="C29" s="215"/>
      <c r="D29" s="215"/>
      <c r="E29" s="215"/>
      <c r="F29" s="215"/>
      <c r="G29" s="215"/>
      <c r="H29" s="25">
        <v>0</v>
      </c>
      <c r="I29" s="25">
        <v>0</v>
      </c>
      <c r="J29" s="102"/>
      <c r="K29" s="102"/>
      <c r="L29" s="102"/>
      <c r="M29" s="101"/>
    </row>
    <row r="30" spans="1:13" ht="16" thickBot="1" x14ac:dyDescent="0.25">
      <c r="A30" s="14" t="s">
        <v>237</v>
      </c>
      <c r="B30" s="215"/>
      <c r="C30" s="215"/>
      <c r="D30" s="215"/>
      <c r="E30" s="215"/>
      <c r="F30" s="215"/>
      <c r="G30" s="215"/>
      <c r="H30" s="25">
        <v>0</v>
      </c>
      <c r="I30" s="25">
        <v>0</v>
      </c>
      <c r="J30" s="102"/>
      <c r="K30" s="102"/>
      <c r="L30" s="102"/>
      <c r="M30" s="101"/>
    </row>
    <row r="31" spans="1:13" ht="16" thickBot="1" x14ac:dyDescent="0.25">
      <c r="A31" s="28" t="s">
        <v>118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103"/>
    </row>
    <row r="32" spans="1:13" ht="16" thickBot="1" x14ac:dyDescent="0.25">
      <c r="A32" s="14" t="s">
        <v>119</v>
      </c>
      <c r="B32" s="215"/>
      <c r="C32" s="215"/>
      <c r="D32" s="215"/>
      <c r="E32" s="215"/>
      <c r="F32" s="215"/>
      <c r="G32" s="215"/>
      <c r="H32" s="25">
        <v>0</v>
      </c>
      <c r="I32" s="25">
        <v>0</v>
      </c>
      <c r="J32" s="102">
        <v>1</v>
      </c>
      <c r="K32" s="102">
        <f t="shared" ref="K32:K40" si="3">J32-H32-I32+L32</f>
        <v>1</v>
      </c>
      <c r="L32" s="102"/>
      <c r="M32" s="101"/>
    </row>
    <row r="33" spans="1:13" ht="16" thickBot="1" x14ac:dyDescent="0.25">
      <c r="A33" s="14" t="s">
        <v>120</v>
      </c>
      <c r="B33" s="25"/>
      <c r="C33" s="25"/>
      <c r="D33" s="25"/>
      <c r="E33" s="25"/>
      <c r="F33" s="25"/>
      <c r="G33" s="25"/>
      <c r="H33" s="25">
        <v>0</v>
      </c>
      <c r="I33" s="25">
        <v>0</v>
      </c>
      <c r="J33" s="102">
        <v>2</v>
      </c>
      <c r="K33" s="102">
        <f t="shared" si="3"/>
        <v>2</v>
      </c>
      <c r="L33" s="102"/>
      <c r="M33" s="101"/>
    </row>
    <row r="34" spans="1:13" ht="16" thickBot="1" x14ac:dyDescent="0.25">
      <c r="A34" s="14" t="s">
        <v>121</v>
      </c>
      <c r="B34" s="25"/>
      <c r="C34" s="25"/>
      <c r="D34" s="25"/>
      <c r="E34" s="25"/>
      <c r="F34" s="25"/>
      <c r="G34" s="25"/>
      <c r="H34" s="25">
        <v>0</v>
      </c>
      <c r="I34" s="25">
        <v>0</v>
      </c>
      <c r="J34" s="102">
        <v>3</v>
      </c>
      <c r="K34" s="102">
        <f t="shared" si="3"/>
        <v>3</v>
      </c>
      <c r="L34" s="102"/>
      <c r="M34" s="101"/>
    </row>
    <row r="35" spans="1:13" ht="16" thickBot="1" x14ac:dyDescent="0.25">
      <c r="A35" s="15" t="s">
        <v>122</v>
      </c>
      <c r="B35" s="25"/>
      <c r="C35" s="25"/>
      <c r="D35" s="25"/>
      <c r="E35" s="25"/>
      <c r="F35" s="25"/>
      <c r="G35" s="25"/>
      <c r="H35" s="25">
        <v>0</v>
      </c>
      <c r="I35" s="25">
        <v>0</v>
      </c>
      <c r="J35" s="102">
        <v>3</v>
      </c>
      <c r="K35" s="102">
        <f t="shared" si="3"/>
        <v>3</v>
      </c>
      <c r="L35" s="102"/>
      <c r="M35" s="101"/>
    </row>
    <row r="36" spans="1:13" ht="16" thickBot="1" x14ac:dyDescent="0.25">
      <c r="A36" s="14" t="s">
        <v>123</v>
      </c>
      <c r="B36" s="25"/>
      <c r="C36" s="25"/>
      <c r="D36" s="25"/>
      <c r="E36" s="25"/>
      <c r="F36" s="25"/>
      <c r="G36" s="25"/>
      <c r="H36" s="25">
        <v>0</v>
      </c>
      <c r="I36" s="25">
        <v>0</v>
      </c>
      <c r="J36" s="102">
        <v>4</v>
      </c>
      <c r="K36" s="102">
        <f t="shared" si="3"/>
        <v>4</v>
      </c>
      <c r="L36" s="102"/>
      <c r="M36" s="101"/>
    </row>
    <row r="37" spans="1:13" ht="16" thickBot="1" x14ac:dyDescent="0.25">
      <c r="A37" s="14" t="s">
        <v>124</v>
      </c>
      <c r="B37" s="25"/>
      <c r="C37" s="25"/>
      <c r="D37" s="25"/>
      <c r="E37" s="25"/>
      <c r="F37" s="25"/>
      <c r="G37" s="25"/>
      <c r="H37" s="25">
        <v>0</v>
      </c>
      <c r="I37" s="25">
        <v>0</v>
      </c>
      <c r="J37" s="102">
        <v>3</v>
      </c>
      <c r="K37" s="102">
        <f t="shared" si="3"/>
        <v>3</v>
      </c>
      <c r="L37" s="102"/>
      <c r="M37" s="101"/>
    </row>
    <row r="38" spans="1:13" ht="16" thickBot="1" x14ac:dyDescent="0.25">
      <c r="A38" s="14" t="s">
        <v>125</v>
      </c>
      <c r="B38" s="25"/>
      <c r="C38" s="25"/>
      <c r="D38" s="25"/>
      <c r="E38" s="25"/>
      <c r="F38" s="25"/>
      <c r="G38" s="194"/>
      <c r="H38" s="25">
        <v>0</v>
      </c>
      <c r="I38" s="25">
        <v>0</v>
      </c>
      <c r="J38" s="102">
        <v>3</v>
      </c>
      <c r="K38" s="102">
        <f t="shared" si="3"/>
        <v>3</v>
      </c>
      <c r="L38" s="102"/>
      <c r="M38" s="101"/>
    </row>
    <row r="39" spans="1:13" ht="16" thickBot="1" x14ac:dyDescent="0.25">
      <c r="A39" s="16" t="s">
        <v>126</v>
      </c>
      <c r="B39" s="25"/>
      <c r="C39" s="25"/>
      <c r="D39" s="25"/>
      <c r="E39" s="25"/>
      <c r="F39" s="25"/>
      <c r="G39" s="25"/>
      <c r="H39" s="25">
        <v>0</v>
      </c>
      <c r="I39" s="25">
        <v>0</v>
      </c>
      <c r="J39" s="102">
        <v>3</v>
      </c>
      <c r="K39" s="102">
        <f t="shared" si="3"/>
        <v>3</v>
      </c>
      <c r="L39" s="102"/>
      <c r="M39" s="101"/>
    </row>
    <row r="40" spans="1:13" ht="16" thickBot="1" x14ac:dyDescent="0.25">
      <c r="A40" s="77" t="s">
        <v>127</v>
      </c>
      <c r="B40" s="215"/>
      <c r="C40" s="215"/>
      <c r="D40" s="215"/>
      <c r="E40" s="215"/>
      <c r="F40" s="215"/>
      <c r="G40" s="215"/>
      <c r="H40" s="25">
        <v>0</v>
      </c>
      <c r="I40" s="25">
        <v>0</v>
      </c>
      <c r="J40" s="102">
        <v>1</v>
      </c>
      <c r="K40" s="102">
        <f t="shared" si="3"/>
        <v>1</v>
      </c>
      <c r="L40" s="102"/>
      <c r="M40" s="101"/>
    </row>
    <row r="41" spans="1:13" ht="16" thickBot="1" x14ac:dyDescent="0.25">
      <c r="A41" s="136" t="s">
        <v>243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103"/>
    </row>
    <row r="42" spans="1:13" ht="16" thickBot="1" x14ac:dyDescent="0.25">
      <c r="A42" s="135" t="s">
        <v>236</v>
      </c>
      <c r="B42" s="215"/>
      <c r="C42" s="215"/>
      <c r="D42" s="215"/>
      <c r="E42" s="215"/>
      <c r="F42" s="215"/>
      <c r="G42" s="215"/>
      <c r="H42" s="25">
        <v>0</v>
      </c>
      <c r="I42" s="25">
        <v>0</v>
      </c>
      <c r="J42" s="102"/>
      <c r="K42" s="102"/>
      <c r="L42" s="102"/>
      <c r="M42" s="101"/>
    </row>
    <row r="43" spans="1:13" ht="16" thickBot="1" x14ac:dyDescent="0.25">
      <c r="A43" s="135" t="s">
        <v>237</v>
      </c>
      <c r="B43" s="215"/>
      <c r="C43" s="215"/>
      <c r="D43" s="215"/>
      <c r="E43" s="215"/>
      <c r="F43" s="215"/>
      <c r="G43" s="215"/>
      <c r="H43" s="25">
        <v>0</v>
      </c>
      <c r="I43" s="25">
        <v>0</v>
      </c>
      <c r="J43" s="102"/>
      <c r="K43" s="102"/>
      <c r="L43" s="102"/>
      <c r="M43" s="101"/>
    </row>
    <row r="44" spans="1:13" ht="16" thickBot="1" x14ac:dyDescent="0.25">
      <c r="A44" s="136" t="s">
        <v>205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103"/>
    </row>
    <row r="45" spans="1:13" ht="16" thickBot="1" x14ac:dyDescent="0.25">
      <c r="A45" s="14" t="s">
        <v>128</v>
      </c>
      <c r="B45" s="215"/>
      <c r="C45" s="215"/>
      <c r="D45" s="215"/>
      <c r="E45" s="215"/>
      <c r="F45" s="215"/>
      <c r="G45" s="215"/>
      <c r="H45" s="25">
        <v>0</v>
      </c>
      <c r="I45" s="25">
        <v>0</v>
      </c>
      <c r="J45" s="102">
        <v>4</v>
      </c>
      <c r="K45" s="102">
        <f t="shared" ref="K45:K50" si="4">J45-H45-I45+L45</f>
        <v>4</v>
      </c>
      <c r="L45" s="102"/>
      <c r="M45" s="101"/>
    </row>
    <row r="46" spans="1:13" ht="16" thickBot="1" x14ac:dyDescent="0.25">
      <c r="A46" s="14" t="s">
        <v>129</v>
      </c>
      <c r="B46" s="215"/>
      <c r="C46" s="215"/>
      <c r="D46" s="215"/>
      <c r="E46" s="215"/>
      <c r="F46" s="215"/>
      <c r="G46" s="215"/>
      <c r="H46" s="25">
        <v>0</v>
      </c>
      <c r="I46" s="25">
        <v>0</v>
      </c>
      <c r="J46" s="102">
        <v>4</v>
      </c>
      <c r="K46" s="102">
        <f t="shared" si="4"/>
        <v>4</v>
      </c>
      <c r="L46" s="102"/>
      <c r="M46" s="101"/>
    </row>
    <row r="47" spans="1:13" ht="16" thickBot="1" x14ac:dyDescent="0.25">
      <c r="A47" s="14" t="s">
        <v>130</v>
      </c>
      <c r="B47" s="215"/>
      <c r="C47" s="215"/>
      <c r="D47" s="215"/>
      <c r="E47" s="215"/>
      <c r="F47" s="215"/>
      <c r="G47" s="215"/>
      <c r="H47" s="25">
        <v>0</v>
      </c>
      <c r="I47" s="25">
        <v>0</v>
      </c>
      <c r="J47" s="102">
        <v>4</v>
      </c>
      <c r="K47" s="102">
        <f t="shared" si="4"/>
        <v>4</v>
      </c>
      <c r="L47" s="102"/>
      <c r="M47" s="101"/>
    </row>
    <row r="48" spans="1:13" ht="16" thickBot="1" x14ac:dyDescent="0.25">
      <c r="A48" s="14" t="s">
        <v>131</v>
      </c>
      <c r="B48" s="215"/>
      <c r="C48" s="215"/>
      <c r="D48" s="215"/>
      <c r="E48" s="215"/>
      <c r="F48" s="215"/>
      <c r="G48" s="215"/>
      <c r="H48" s="25">
        <v>0</v>
      </c>
      <c r="I48" s="25">
        <v>0</v>
      </c>
      <c r="J48" s="102">
        <v>4</v>
      </c>
      <c r="K48" s="102">
        <f t="shared" si="4"/>
        <v>4</v>
      </c>
      <c r="L48" s="102"/>
      <c r="M48" s="101"/>
    </row>
    <row r="49" spans="1:13" ht="16" thickBot="1" x14ac:dyDescent="0.25">
      <c r="A49" s="14" t="s">
        <v>132</v>
      </c>
      <c r="B49" s="215"/>
      <c r="C49" s="215"/>
      <c r="D49" s="215"/>
      <c r="E49" s="215"/>
      <c r="F49" s="215"/>
      <c r="G49" s="215"/>
      <c r="H49" s="25">
        <v>0</v>
      </c>
      <c r="I49" s="25">
        <v>0</v>
      </c>
      <c r="J49" s="102">
        <v>1</v>
      </c>
      <c r="K49" s="102">
        <f t="shared" si="4"/>
        <v>1</v>
      </c>
      <c r="L49" s="102"/>
      <c r="M49" s="101"/>
    </row>
    <row r="50" spans="1:13" ht="16" thickBot="1" x14ac:dyDescent="0.25">
      <c r="A50" s="14" t="s">
        <v>133</v>
      </c>
      <c r="B50" s="215"/>
      <c r="C50" s="215"/>
      <c r="D50" s="215"/>
      <c r="E50" s="215"/>
      <c r="F50" s="215"/>
      <c r="G50" s="215"/>
      <c r="H50" s="25">
        <v>0</v>
      </c>
      <c r="I50" s="25">
        <v>0</v>
      </c>
      <c r="J50" s="102">
        <v>1</v>
      </c>
      <c r="K50" s="102">
        <f t="shared" si="4"/>
        <v>1</v>
      </c>
      <c r="L50" s="102"/>
      <c r="M50" s="101"/>
    </row>
    <row r="51" spans="1:13" ht="16" thickBot="1" x14ac:dyDescent="0.25">
      <c r="E51" s="24"/>
      <c r="F51" s="26" t="s">
        <v>134</v>
      </c>
      <c r="G51" s="27"/>
      <c r="H51" s="25">
        <f>SUM(H2:H50)</f>
        <v>0</v>
      </c>
      <c r="I51" s="25">
        <f>SUM(I2:I50)</f>
        <v>0</v>
      </c>
    </row>
    <row r="52" spans="1:13" ht="16" thickBot="1" x14ac:dyDescent="0.25">
      <c r="E52" s="24"/>
      <c r="F52" s="26" t="s">
        <v>203</v>
      </c>
      <c r="G52" s="27"/>
      <c r="H52" s="25">
        <f>H51*3</f>
        <v>0</v>
      </c>
      <c r="I52" s="25"/>
    </row>
  </sheetData>
  <mergeCells count="1">
    <mergeCell ref="D1:E1"/>
  </mergeCells>
  <conditionalFormatting sqref="B6:G9 B23:G27 C3:F5 C19:F20 C22:F22">
    <cfRule type="notContainsBlanks" dxfId="30" priority="22">
      <formula>LEN(TRIM(B3))&gt;0</formula>
    </cfRule>
  </conditionalFormatting>
  <conditionalFormatting sqref="B14:G17 C33:G37 C11:F13 C39:G39 C38:F38">
    <cfRule type="notContainsBlanks" dxfId="29" priority="21">
      <formula>LEN(TRIM(B11))&gt;0</formula>
    </cfRule>
  </conditionalFormatting>
  <conditionalFormatting sqref="B14:G17 C33:G37 B6:G9 B23:G27 C3:F5 C11:F13 C19:F20 C39:G39 C38:F38 C22:F22">
    <cfRule type="containsBlanks" dxfId="28" priority="20">
      <formula>LEN(TRIM(B3))=0</formula>
    </cfRule>
  </conditionalFormatting>
  <conditionalFormatting sqref="H29:H30 H3:H27">
    <cfRule type="colorScale" priority="19">
      <colorScale>
        <cfvo type="num" val="0"/>
        <cfvo type="num" val="8"/>
        <color theme="0" tint="-0.14999847407452621"/>
        <color rgb="FFC00000"/>
      </colorScale>
    </cfRule>
  </conditionalFormatting>
  <conditionalFormatting sqref="H32:H40 H42:H50">
    <cfRule type="colorScale" priority="18">
      <colorScale>
        <cfvo type="num" val="0"/>
        <cfvo type="num" val="3"/>
        <color theme="0" tint="-0.14999847407452621"/>
        <color rgb="FFC00000"/>
      </colorScale>
    </cfRule>
  </conditionalFormatting>
  <conditionalFormatting sqref="G3">
    <cfRule type="notContainsBlanks" dxfId="27" priority="15">
      <formula>LEN(TRIM(G3))&gt;0</formula>
    </cfRule>
  </conditionalFormatting>
  <conditionalFormatting sqref="G3">
    <cfRule type="containsBlanks" dxfId="26" priority="14">
      <formula>LEN(TRIM(G3))=0</formula>
    </cfRule>
  </conditionalFormatting>
  <conditionalFormatting sqref="G4:G5 G11:G13 G19:G20 G22 G38">
    <cfRule type="notContainsBlanks" dxfId="25" priority="11">
      <formula>LEN(TRIM(G4))&gt;0</formula>
    </cfRule>
  </conditionalFormatting>
  <conditionalFormatting sqref="B3:B5">
    <cfRule type="notContainsBlanks" dxfId="24" priority="10">
      <formula>LEN(TRIM(B3))&gt;0</formula>
    </cfRule>
  </conditionalFormatting>
  <conditionalFormatting sqref="B3:B5">
    <cfRule type="containsBlanks" dxfId="23" priority="9">
      <formula>LEN(TRIM(B3))=0</formula>
    </cfRule>
  </conditionalFormatting>
  <conditionalFormatting sqref="B11:B13">
    <cfRule type="notContainsBlanks" dxfId="22" priority="8">
      <formula>LEN(TRIM(B11))&gt;0</formula>
    </cfRule>
  </conditionalFormatting>
  <conditionalFormatting sqref="B11:B13">
    <cfRule type="containsBlanks" dxfId="21" priority="7">
      <formula>LEN(TRIM(B11))=0</formula>
    </cfRule>
  </conditionalFormatting>
  <conditionalFormatting sqref="B19:B20 B22">
    <cfRule type="notContainsBlanks" dxfId="20" priority="6">
      <formula>LEN(TRIM(B19))&gt;0</formula>
    </cfRule>
  </conditionalFormatting>
  <conditionalFormatting sqref="B19:B20 B22">
    <cfRule type="containsBlanks" dxfId="19" priority="5">
      <formula>LEN(TRIM(B19))=0</formula>
    </cfRule>
  </conditionalFormatting>
  <conditionalFormatting sqref="B33:B38">
    <cfRule type="notContainsBlanks" dxfId="18" priority="4">
      <formula>LEN(TRIM(B33))&gt;0</formula>
    </cfRule>
  </conditionalFormatting>
  <conditionalFormatting sqref="B33:B38">
    <cfRule type="containsBlanks" dxfId="17" priority="3">
      <formula>LEN(TRIM(B33))=0</formula>
    </cfRule>
  </conditionalFormatting>
  <conditionalFormatting sqref="B39">
    <cfRule type="notContainsBlanks" dxfId="16" priority="2">
      <formula>LEN(TRIM(B39))&gt;0</formula>
    </cfRule>
  </conditionalFormatting>
  <conditionalFormatting sqref="B39">
    <cfRule type="containsBlanks" dxfId="15" priority="1">
      <formula>LEN(TRIM(B39))=0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abSelected="1" zoomScale="75" zoomScaleNormal="75" workbookViewId="0">
      <selection activeCell="N22" sqref="N22:N27"/>
    </sheetView>
  </sheetViews>
  <sheetFormatPr baseColWidth="10" defaultColWidth="9.1640625" defaultRowHeight="15" x14ac:dyDescent="0.2"/>
  <cols>
    <col min="1" max="1" width="34.83203125" customWidth="1"/>
    <col min="2" max="3" width="8.83203125" style="19"/>
    <col min="4" max="4" width="1.83203125" hidden="1" customWidth="1"/>
    <col min="5" max="5" width="50.83203125" customWidth="1"/>
    <col min="6" max="7" width="8.83203125" style="19"/>
    <col min="8" max="8" width="33" style="19" customWidth="1"/>
    <col min="9" max="9" width="25.5" customWidth="1"/>
    <col min="15" max="15" width="84.5" customWidth="1"/>
  </cols>
  <sheetData>
    <row r="1" spans="1:15" ht="38" thickBot="1" x14ac:dyDescent="0.5">
      <c r="A1" s="31"/>
      <c r="B1" s="32" t="s">
        <v>213</v>
      </c>
      <c r="C1" s="58"/>
      <c r="D1" s="32"/>
      <c r="E1" s="84" t="s">
        <v>214</v>
      </c>
      <c r="O1" s="174" t="s">
        <v>263</v>
      </c>
    </row>
    <row r="2" spans="1:15" ht="16" thickTop="1" x14ac:dyDescent="0.2">
      <c r="A2" s="163" t="s">
        <v>137</v>
      </c>
      <c r="B2" s="43" t="s">
        <v>138</v>
      </c>
      <c r="C2" s="43"/>
      <c r="D2" s="38"/>
      <c r="E2" s="165" t="s">
        <v>199</v>
      </c>
      <c r="F2" s="42" t="s">
        <v>138</v>
      </c>
      <c r="G2" s="61"/>
      <c r="H2" s="55" t="s">
        <v>311</v>
      </c>
      <c r="I2" s="166" t="s">
        <v>278</v>
      </c>
      <c r="J2" s="79" t="s">
        <v>208</v>
      </c>
      <c r="K2" s="79" t="s">
        <v>209</v>
      </c>
      <c r="L2" s="79" t="s">
        <v>210</v>
      </c>
      <c r="M2" s="79" t="s">
        <v>211</v>
      </c>
      <c r="N2" s="172" t="s">
        <v>212</v>
      </c>
      <c r="O2" s="175" t="s">
        <v>291</v>
      </c>
    </row>
    <row r="3" spans="1:15" x14ac:dyDescent="0.2">
      <c r="A3" s="33" t="s">
        <v>140</v>
      </c>
      <c r="B3" s="34">
        <v>8</v>
      </c>
      <c r="C3" s="34"/>
      <c r="D3" s="39"/>
      <c r="E3" s="202" t="s">
        <v>141</v>
      </c>
      <c r="F3" s="97"/>
      <c r="G3" s="98"/>
      <c r="H3" s="52"/>
      <c r="I3" s="36"/>
      <c r="J3" s="78"/>
      <c r="K3" s="78"/>
      <c r="L3" s="78"/>
      <c r="M3" s="78"/>
      <c r="N3" s="173"/>
      <c r="O3" s="170" t="s">
        <v>292</v>
      </c>
    </row>
    <row r="4" spans="1:15" x14ac:dyDescent="0.2">
      <c r="A4" s="33" t="s">
        <v>142</v>
      </c>
      <c r="B4" s="34">
        <v>6</v>
      </c>
      <c r="C4" s="34"/>
      <c r="D4" s="39"/>
      <c r="E4" s="36" t="s">
        <v>143</v>
      </c>
      <c r="F4" s="34">
        <v>7</v>
      </c>
      <c r="G4" s="60"/>
      <c r="H4" s="52"/>
      <c r="I4" s="36"/>
      <c r="J4" s="78"/>
      <c r="K4" s="78"/>
      <c r="L4" s="78"/>
      <c r="M4" s="78"/>
      <c r="N4" s="173"/>
      <c r="O4" s="170" t="s">
        <v>293</v>
      </c>
    </row>
    <row r="5" spans="1:15" x14ac:dyDescent="0.2">
      <c r="A5" s="33" t="s">
        <v>144</v>
      </c>
      <c r="B5" s="34">
        <v>10</v>
      </c>
      <c r="C5" s="34"/>
      <c r="D5" s="39"/>
      <c r="E5" s="36" t="s">
        <v>145</v>
      </c>
      <c r="F5" s="34">
        <v>3</v>
      </c>
      <c r="G5" s="60"/>
      <c r="H5" s="52"/>
      <c r="I5" s="36"/>
      <c r="J5" s="78"/>
      <c r="K5" s="78"/>
      <c r="L5" s="78"/>
      <c r="M5" s="78"/>
      <c r="N5" s="173"/>
      <c r="O5" s="170" t="s">
        <v>294</v>
      </c>
    </row>
    <row r="6" spans="1:15" x14ac:dyDescent="0.2">
      <c r="A6" s="33" t="s">
        <v>146</v>
      </c>
      <c r="B6" s="34">
        <v>4</v>
      </c>
      <c r="C6" s="34"/>
      <c r="D6" s="39"/>
      <c r="E6" s="36" t="s">
        <v>147</v>
      </c>
      <c r="F6" s="34">
        <v>5</v>
      </c>
      <c r="G6" s="60"/>
      <c r="H6" s="52"/>
      <c r="I6" s="36"/>
      <c r="J6" s="78"/>
      <c r="K6" s="78"/>
      <c r="L6" s="78"/>
      <c r="M6" s="78"/>
      <c r="N6" s="173"/>
      <c r="O6" s="170" t="s">
        <v>295</v>
      </c>
    </row>
    <row r="7" spans="1:15" x14ac:dyDescent="0.2">
      <c r="A7" s="33" t="s">
        <v>148</v>
      </c>
      <c r="B7" s="34">
        <v>2</v>
      </c>
      <c r="C7" s="34"/>
      <c r="D7" s="39"/>
      <c r="E7" s="36" t="s">
        <v>149</v>
      </c>
      <c r="F7" s="34">
        <v>2</v>
      </c>
      <c r="G7" s="60"/>
      <c r="H7" s="52"/>
      <c r="I7" s="36"/>
      <c r="J7" s="78"/>
      <c r="K7" s="78"/>
      <c r="L7" s="78"/>
      <c r="M7" s="78"/>
      <c r="N7" s="173"/>
      <c r="O7" s="170" t="s">
        <v>296</v>
      </c>
    </row>
    <row r="8" spans="1:15" x14ac:dyDescent="0.2">
      <c r="A8" s="33" t="s">
        <v>150</v>
      </c>
      <c r="B8" s="34">
        <v>4</v>
      </c>
      <c r="C8" s="34"/>
      <c r="D8" s="39"/>
      <c r="E8" s="36" t="s">
        <v>151</v>
      </c>
      <c r="F8" s="34">
        <v>3</v>
      </c>
      <c r="G8" s="60"/>
      <c r="H8" s="52"/>
      <c r="I8" s="36"/>
      <c r="J8" s="78"/>
      <c r="K8" s="78"/>
      <c r="L8" s="78"/>
      <c r="M8" s="78"/>
      <c r="N8" s="173"/>
      <c r="O8" s="170" t="s">
        <v>297</v>
      </c>
    </row>
    <row r="9" spans="1:15" x14ac:dyDescent="0.2">
      <c r="A9" s="33" t="s">
        <v>152</v>
      </c>
      <c r="B9" s="34">
        <v>16</v>
      </c>
      <c r="C9" s="34"/>
      <c r="D9" s="39"/>
      <c r="E9" s="36" t="s">
        <v>153</v>
      </c>
      <c r="F9" s="34">
        <v>3</v>
      </c>
      <c r="G9" s="60"/>
      <c r="H9" s="52" t="s">
        <v>312</v>
      </c>
      <c r="I9" s="36"/>
      <c r="J9" s="78"/>
      <c r="K9" s="78"/>
      <c r="L9" s="78"/>
      <c r="M9" s="78"/>
      <c r="N9" s="173"/>
      <c r="O9" s="170" t="s">
        <v>298</v>
      </c>
    </row>
    <row r="10" spans="1:15" x14ac:dyDescent="0.2">
      <c r="A10" s="33" t="s">
        <v>154</v>
      </c>
      <c r="B10" s="34">
        <v>2</v>
      </c>
      <c r="C10" s="34"/>
      <c r="D10" s="39"/>
      <c r="E10" s="36" t="s">
        <v>155</v>
      </c>
      <c r="F10" s="91" t="s">
        <v>224</v>
      </c>
      <c r="G10" s="60">
        <f>COUNTIF(H13:H18,"*")</f>
        <v>0</v>
      </c>
      <c r="H10" s="52"/>
      <c r="I10" s="36"/>
      <c r="J10" s="78"/>
      <c r="K10" s="78"/>
      <c r="L10" s="78"/>
      <c r="M10" s="78"/>
      <c r="N10" s="173"/>
      <c r="O10" s="170" t="s">
        <v>299</v>
      </c>
    </row>
    <row r="11" spans="1:15" ht="16" thickBot="1" x14ac:dyDescent="0.25">
      <c r="A11" s="33" t="s">
        <v>156</v>
      </c>
      <c r="B11" s="34">
        <v>4</v>
      </c>
      <c r="C11" s="34"/>
      <c r="D11" s="39"/>
      <c r="E11" s="36"/>
      <c r="F11" s="34"/>
      <c r="G11" s="60"/>
      <c r="H11" s="53"/>
      <c r="I11" s="36"/>
      <c r="J11" s="78"/>
      <c r="K11" s="78"/>
      <c r="L11" s="78"/>
      <c r="M11" s="78"/>
      <c r="N11" s="78"/>
      <c r="O11" s="171" t="s">
        <v>315</v>
      </c>
    </row>
    <row r="12" spans="1:15" ht="16" thickTop="1" x14ac:dyDescent="0.2">
      <c r="A12" s="33" t="s">
        <v>157</v>
      </c>
      <c r="B12" s="34">
        <v>2</v>
      </c>
      <c r="C12" s="34"/>
      <c r="D12" s="39"/>
      <c r="E12" s="202" t="s">
        <v>158</v>
      </c>
      <c r="F12" s="97"/>
      <c r="G12" s="98"/>
      <c r="H12" s="195" t="s">
        <v>310</v>
      </c>
      <c r="I12" s="36"/>
      <c r="J12" s="78"/>
      <c r="K12" s="78"/>
      <c r="L12" s="78"/>
      <c r="M12" s="78"/>
      <c r="N12" s="78"/>
    </row>
    <row r="13" spans="1:15" x14ac:dyDescent="0.2">
      <c r="A13" s="33" t="s">
        <v>159</v>
      </c>
      <c r="B13" s="34">
        <v>2</v>
      </c>
      <c r="C13" s="34"/>
      <c r="D13" s="39"/>
      <c r="E13" s="36" t="s">
        <v>160</v>
      </c>
      <c r="F13" s="34">
        <v>25</v>
      </c>
      <c r="G13" s="60"/>
      <c r="H13" s="52"/>
      <c r="I13" s="36"/>
      <c r="J13" s="78"/>
      <c r="K13" s="78"/>
      <c r="L13" s="78"/>
      <c r="M13" s="78"/>
      <c r="N13" s="78"/>
    </row>
    <row r="14" spans="1:15" x14ac:dyDescent="0.2">
      <c r="A14" s="33" t="s">
        <v>161</v>
      </c>
      <c r="B14" s="34">
        <v>4</v>
      </c>
      <c r="C14" s="34"/>
      <c r="D14" s="39"/>
      <c r="E14" s="36" t="s">
        <v>162</v>
      </c>
      <c r="F14" s="34">
        <v>10</v>
      </c>
      <c r="G14" s="60"/>
      <c r="H14" s="52"/>
      <c r="I14" s="36"/>
      <c r="J14" s="78"/>
      <c r="K14" s="78"/>
      <c r="L14" s="78"/>
      <c r="M14" s="78"/>
      <c r="N14" s="78"/>
    </row>
    <row r="15" spans="1:15" x14ac:dyDescent="0.2">
      <c r="A15" s="33" t="s">
        <v>163</v>
      </c>
      <c r="B15" s="34">
        <v>2</v>
      </c>
      <c r="C15" s="34"/>
      <c r="D15" s="39"/>
      <c r="E15" s="36" t="s">
        <v>164</v>
      </c>
      <c r="F15" s="91" t="s">
        <v>227</v>
      </c>
      <c r="G15" s="60"/>
      <c r="H15" s="52"/>
      <c r="I15" s="36"/>
      <c r="J15" s="78"/>
      <c r="K15" s="78"/>
      <c r="L15" s="78"/>
      <c r="M15" s="78"/>
      <c r="N15" s="78"/>
    </row>
    <row r="16" spans="1:15" x14ac:dyDescent="0.2">
      <c r="A16" s="33" t="s">
        <v>165</v>
      </c>
      <c r="B16" s="34">
        <v>12</v>
      </c>
      <c r="C16" s="34"/>
      <c r="D16" s="39"/>
      <c r="E16" s="36" t="s">
        <v>166</v>
      </c>
      <c r="F16" s="34">
        <v>10</v>
      </c>
      <c r="G16" s="60"/>
      <c r="H16" s="52"/>
      <c r="I16" s="36"/>
      <c r="J16" s="78"/>
      <c r="K16" s="78"/>
      <c r="L16" s="78"/>
      <c r="M16" s="78"/>
      <c r="N16" s="78"/>
    </row>
    <row r="17" spans="1:14" ht="16" thickBot="1" x14ac:dyDescent="0.25">
      <c r="A17" s="201" t="s">
        <v>167</v>
      </c>
      <c r="B17" s="35"/>
      <c r="C17" s="35">
        <f>SUM(C3:C16)</f>
        <v>0</v>
      </c>
      <c r="D17" s="40"/>
      <c r="E17" s="36" t="s">
        <v>168</v>
      </c>
      <c r="F17" s="34">
        <v>10</v>
      </c>
      <c r="G17" s="60"/>
      <c r="H17" s="52"/>
      <c r="I17" s="36"/>
      <c r="J17" s="78"/>
      <c r="K17" s="78"/>
      <c r="L17" s="78"/>
      <c r="M17" s="78"/>
      <c r="N17" s="78"/>
    </row>
    <row r="18" spans="1:14" ht="16" thickBot="1" x14ac:dyDescent="0.25">
      <c r="A18" s="12"/>
      <c r="B18" s="30"/>
      <c r="C18" s="30"/>
      <c r="D18" s="13"/>
      <c r="E18" s="36" t="s">
        <v>188</v>
      </c>
      <c r="F18" s="34">
        <v>5</v>
      </c>
      <c r="G18" s="60"/>
      <c r="I18" s="36"/>
      <c r="J18" s="78"/>
      <c r="K18" s="78"/>
      <c r="L18" s="78"/>
      <c r="M18" s="78"/>
      <c r="N18" s="78"/>
    </row>
    <row r="19" spans="1:14" ht="17" thickTop="1" thickBot="1" x14ac:dyDescent="0.25">
      <c r="A19" s="12"/>
      <c r="B19" s="30"/>
      <c r="C19" s="30"/>
      <c r="D19" s="13"/>
      <c r="E19" s="36" t="s">
        <v>169</v>
      </c>
      <c r="F19" s="34">
        <v>15</v>
      </c>
      <c r="G19" s="60"/>
      <c r="H19" s="56" t="s">
        <v>314</v>
      </c>
      <c r="I19" s="36"/>
      <c r="J19" s="78"/>
      <c r="K19" s="78"/>
      <c r="L19" s="78"/>
      <c r="M19" s="78"/>
      <c r="N19" s="78"/>
    </row>
    <row r="20" spans="1:14" ht="16" thickTop="1" x14ac:dyDescent="0.2">
      <c r="A20" s="164" t="s">
        <v>170</v>
      </c>
      <c r="B20" s="44" t="s">
        <v>138</v>
      </c>
      <c r="C20" s="59"/>
      <c r="D20" s="13"/>
      <c r="E20" s="36" t="s">
        <v>171</v>
      </c>
      <c r="F20" s="34">
        <v>5</v>
      </c>
      <c r="G20" s="60"/>
      <c r="H20" s="52"/>
      <c r="I20" s="36"/>
      <c r="J20" s="78"/>
      <c r="K20" s="78"/>
      <c r="L20" s="78"/>
      <c r="M20" s="78"/>
      <c r="N20" s="78"/>
    </row>
    <row r="21" spans="1:14" x14ac:dyDescent="0.2">
      <c r="A21" s="36" t="s">
        <v>172</v>
      </c>
      <c r="B21" s="34">
        <v>10</v>
      </c>
      <c r="C21" s="60"/>
      <c r="D21" s="13"/>
      <c r="E21" s="36" t="s">
        <v>173</v>
      </c>
      <c r="F21" s="34">
        <v>5</v>
      </c>
      <c r="G21" s="60"/>
      <c r="H21" s="52"/>
      <c r="I21" s="36"/>
      <c r="J21" s="78"/>
      <c r="K21" s="78"/>
      <c r="L21" s="78"/>
      <c r="M21" s="78"/>
      <c r="N21" s="78"/>
    </row>
    <row r="22" spans="1:14" x14ac:dyDescent="0.2">
      <c r="A22" s="36" t="s">
        <v>174</v>
      </c>
      <c r="B22" s="34">
        <v>5</v>
      </c>
      <c r="C22" s="60"/>
      <c r="D22" s="13"/>
      <c r="E22" s="36" t="s">
        <v>175</v>
      </c>
      <c r="F22" s="34">
        <v>15</v>
      </c>
      <c r="G22" s="60"/>
      <c r="H22" s="52"/>
      <c r="I22" s="36"/>
      <c r="J22" s="78"/>
      <c r="K22" s="78"/>
      <c r="L22" s="78"/>
      <c r="M22" s="78"/>
      <c r="N22" s="78"/>
    </row>
    <row r="23" spans="1:14" x14ac:dyDescent="0.2">
      <c r="A23" s="36" t="s">
        <v>176</v>
      </c>
      <c r="B23" s="34">
        <v>5</v>
      </c>
      <c r="C23" s="60"/>
      <c r="D23" s="13"/>
      <c r="E23" s="36" t="s">
        <v>200</v>
      </c>
      <c r="F23" s="34">
        <v>5</v>
      </c>
      <c r="G23" s="60"/>
      <c r="H23" s="52"/>
      <c r="I23" s="36"/>
      <c r="J23" s="78"/>
      <c r="K23" s="78"/>
      <c r="L23" s="78"/>
      <c r="M23" s="78"/>
      <c r="N23" s="78"/>
    </row>
    <row r="24" spans="1:14" x14ac:dyDescent="0.2">
      <c r="A24" s="36" t="s">
        <v>177</v>
      </c>
      <c r="B24" s="34">
        <v>5</v>
      </c>
      <c r="C24" s="60"/>
      <c r="D24" s="13"/>
      <c r="E24" s="36" t="s">
        <v>178</v>
      </c>
      <c r="F24" s="91" t="s">
        <v>224</v>
      </c>
      <c r="G24" s="60">
        <f>COUNTIF(H20:H25,"*")</f>
        <v>0</v>
      </c>
      <c r="H24" s="52"/>
      <c r="I24" s="36"/>
      <c r="J24" s="78"/>
      <c r="K24" s="78"/>
      <c r="L24" s="78"/>
      <c r="M24" s="78"/>
      <c r="N24" s="78"/>
    </row>
    <row r="25" spans="1:14" ht="16" thickBot="1" x14ac:dyDescent="0.25">
      <c r="A25" s="36" t="s">
        <v>179</v>
      </c>
      <c r="B25" s="34">
        <v>7</v>
      </c>
      <c r="C25" s="60"/>
      <c r="D25" s="13"/>
      <c r="E25" s="202" t="s">
        <v>181</v>
      </c>
      <c r="F25" s="97"/>
      <c r="G25" s="98"/>
      <c r="I25" s="36"/>
      <c r="J25" s="78"/>
      <c r="K25" s="78"/>
      <c r="L25" s="78"/>
      <c r="M25" s="78"/>
      <c r="N25" s="78"/>
    </row>
    <row r="26" spans="1:14" ht="16" thickTop="1" x14ac:dyDescent="0.2">
      <c r="A26" s="36" t="s">
        <v>180</v>
      </c>
      <c r="B26" s="34">
        <v>3</v>
      </c>
      <c r="C26" s="60"/>
      <c r="D26" s="13"/>
      <c r="E26" s="57" t="s">
        <v>152</v>
      </c>
      <c r="F26" s="34">
        <v>3</v>
      </c>
      <c r="G26" s="60"/>
      <c r="H26" s="56" t="s">
        <v>313</v>
      </c>
      <c r="I26" s="36"/>
      <c r="J26" s="78"/>
      <c r="K26" s="78"/>
      <c r="L26" s="78"/>
      <c r="M26" s="78"/>
      <c r="N26" s="78"/>
    </row>
    <row r="27" spans="1:14" x14ac:dyDescent="0.2">
      <c r="A27" s="36" t="s">
        <v>182</v>
      </c>
      <c r="B27" s="91" t="s">
        <v>223</v>
      </c>
      <c r="C27" s="60">
        <f>COUNTIF(H34:H36,"*")*3</f>
        <v>0</v>
      </c>
      <c r="D27" s="13"/>
      <c r="E27" s="36" t="s">
        <v>201</v>
      </c>
      <c r="F27" s="34">
        <v>3</v>
      </c>
      <c r="G27" s="60"/>
      <c r="H27" s="52"/>
      <c r="I27" s="36"/>
      <c r="J27" s="78"/>
      <c r="K27" s="78"/>
      <c r="L27" s="78"/>
      <c r="M27" s="78"/>
      <c r="N27" s="78"/>
    </row>
    <row r="28" spans="1:14" ht="16" thickBot="1" x14ac:dyDescent="0.25">
      <c r="A28" s="200" t="s">
        <v>183</v>
      </c>
      <c r="B28" s="37"/>
      <c r="C28" s="196">
        <f>SUM(C21:C27)</f>
        <v>0</v>
      </c>
      <c r="D28" s="13"/>
      <c r="E28" s="36" t="s">
        <v>184</v>
      </c>
      <c r="F28" s="91" t="s">
        <v>224</v>
      </c>
      <c r="G28" s="60">
        <f>COUNTIF(H27:H31,"*")</f>
        <v>0</v>
      </c>
      <c r="H28" s="52"/>
      <c r="I28" s="36"/>
      <c r="J28" s="78"/>
      <c r="K28" s="78"/>
      <c r="L28" s="78"/>
      <c r="M28" s="78"/>
      <c r="N28" s="78"/>
    </row>
    <row r="29" spans="1:14" ht="17" thickTop="1" thickBot="1" x14ac:dyDescent="0.25">
      <c r="A29" s="12"/>
      <c r="B29" s="30"/>
      <c r="C29" s="30"/>
      <c r="D29" s="13"/>
      <c r="E29" s="200" t="s">
        <v>185</v>
      </c>
      <c r="F29" s="41"/>
      <c r="G29" s="196">
        <f>SUM(G4:G28)</f>
        <v>0</v>
      </c>
      <c r="H29" s="52"/>
      <c r="I29" s="36"/>
      <c r="J29" s="78"/>
      <c r="K29" s="78"/>
      <c r="L29" s="78"/>
      <c r="M29" s="78"/>
      <c r="N29" s="78"/>
    </row>
    <row r="30" spans="1:14" ht="16" thickTop="1" x14ac:dyDescent="0.2">
      <c r="A30" s="47" t="s">
        <v>186</v>
      </c>
      <c r="B30" s="45" t="s">
        <v>138</v>
      </c>
      <c r="C30" s="46"/>
      <c r="D30" s="13"/>
      <c r="E30" s="197" t="s">
        <v>329</v>
      </c>
      <c r="F30" s="198"/>
      <c r="G30" s="199"/>
      <c r="I30" s="36"/>
      <c r="J30" s="78"/>
      <c r="K30" s="78"/>
      <c r="L30" s="78"/>
      <c r="M30" s="78"/>
      <c r="N30" s="78"/>
    </row>
    <row r="31" spans="1:14" x14ac:dyDescent="0.2">
      <c r="A31" s="36" t="s">
        <v>187</v>
      </c>
      <c r="B31" s="34">
        <v>14</v>
      </c>
      <c r="C31" s="60"/>
      <c r="D31" s="13"/>
      <c r="E31" s="36" t="s">
        <v>319</v>
      </c>
      <c r="F31" s="209" t="s">
        <v>320</v>
      </c>
      <c r="G31" s="60"/>
      <c r="H31" s="52"/>
      <c r="I31" s="36"/>
      <c r="J31" s="78"/>
      <c r="K31" s="78"/>
      <c r="L31" s="78"/>
      <c r="M31" s="78"/>
      <c r="N31" s="78"/>
    </row>
    <row r="32" spans="1:14" ht="16" thickBot="1" x14ac:dyDescent="0.25">
      <c r="A32" s="36" t="s">
        <v>152</v>
      </c>
      <c r="B32" s="34">
        <v>10</v>
      </c>
      <c r="C32" s="60"/>
      <c r="D32" s="13"/>
      <c r="E32" s="36" t="s">
        <v>321</v>
      </c>
      <c r="F32" s="209" t="s">
        <v>322</v>
      </c>
      <c r="G32" s="60"/>
      <c r="H32" s="208"/>
      <c r="I32" s="36"/>
      <c r="J32" s="78"/>
      <c r="K32" s="78"/>
      <c r="L32" s="78"/>
      <c r="M32" s="78"/>
      <c r="N32" s="78"/>
    </row>
    <row r="33" spans="1:15" ht="16" thickTop="1" x14ac:dyDescent="0.2">
      <c r="A33" s="36" t="s">
        <v>188</v>
      </c>
      <c r="B33" s="34">
        <v>10</v>
      </c>
      <c r="C33" s="60"/>
      <c r="D33" s="13"/>
      <c r="E33" s="36" t="s">
        <v>331</v>
      </c>
      <c r="F33" s="216">
        <v>-10</v>
      </c>
      <c r="G33" s="60"/>
      <c r="H33" s="54" t="s">
        <v>202</v>
      </c>
      <c r="I33" s="36"/>
      <c r="J33" s="78"/>
      <c r="K33" s="78"/>
      <c r="L33" s="78"/>
      <c r="M33" s="78"/>
      <c r="N33" s="78"/>
    </row>
    <row r="34" spans="1:15" ht="16" thickBot="1" x14ac:dyDescent="0.25">
      <c r="A34" s="36" t="s">
        <v>153</v>
      </c>
      <c r="B34" s="34">
        <v>10</v>
      </c>
      <c r="C34" s="60"/>
      <c r="D34" s="13"/>
      <c r="E34" s="200" t="s">
        <v>134</v>
      </c>
      <c r="F34" s="37"/>
      <c r="G34" s="196">
        <f>G31+G33</f>
        <v>0</v>
      </c>
      <c r="H34" s="52"/>
      <c r="I34" s="36"/>
      <c r="J34" s="78"/>
      <c r="K34" s="78"/>
      <c r="L34" s="78"/>
      <c r="M34" s="78"/>
      <c r="N34" s="78"/>
    </row>
    <row r="35" spans="1:15" ht="17" thickTop="1" thickBot="1" x14ac:dyDescent="0.25">
      <c r="A35" s="36" t="s">
        <v>317</v>
      </c>
      <c r="B35" s="34">
        <v>8</v>
      </c>
      <c r="C35" s="60"/>
      <c r="D35" s="13"/>
      <c r="E35" s="50" t="s">
        <v>198</v>
      </c>
      <c r="F35" s="48"/>
      <c r="G35" s="62"/>
      <c r="H35" s="52"/>
      <c r="I35" s="80"/>
      <c r="J35" s="81"/>
      <c r="K35" s="81"/>
      <c r="L35" s="81"/>
      <c r="M35" s="81"/>
      <c r="N35" s="81"/>
    </row>
    <row r="36" spans="1:15" ht="16" thickBot="1" x14ac:dyDescent="0.25">
      <c r="A36" s="36" t="s">
        <v>191</v>
      </c>
      <c r="B36" s="34">
        <v>6</v>
      </c>
      <c r="C36" s="60"/>
      <c r="D36" s="13"/>
      <c r="E36" s="51" t="s">
        <v>190</v>
      </c>
      <c r="F36" s="49"/>
      <c r="G36" s="63">
        <f>C17</f>
        <v>0</v>
      </c>
      <c r="H36" s="85"/>
      <c r="I36" s="96" t="s">
        <v>226</v>
      </c>
      <c r="J36" s="82">
        <f>SUM(J3:J35)</f>
        <v>0</v>
      </c>
      <c r="K36" s="82">
        <f>SUM(K3:K35)</f>
        <v>0</v>
      </c>
      <c r="L36" s="82">
        <f>SUM(L3:L35)</f>
        <v>0</v>
      </c>
      <c r="M36" s="82">
        <f>SUM(M3:M35)</f>
        <v>0</v>
      </c>
      <c r="N36" s="83">
        <f>SUM(N3:N35)</f>
        <v>0</v>
      </c>
    </row>
    <row r="37" spans="1:15" ht="21" thickTop="1" thickBot="1" x14ac:dyDescent="0.3">
      <c r="A37" s="36" t="s">
        <v>318</v>
      </c>
      <c r="B37" s="34">
        <v>6</v>
      </c>
      <c r="C37" s="60"/>
      <c r="D37" s="13"/>
      <c r="E37" s="51" t="s">
        <v>192</v>
      </c>
      <c r="F37" s="49"/>
      <c r="G37" s="64">
        <f>C28</f>
        <v>0</v>
      </c>
      <c r="H37" s="223" t="s">
        <v>328</v>
      </c>
      <c r="I37" s="167" t="s">
        <v>338</v>
      </c>
      <c r="N37" s="224">
        <f>G42</f>
        <v>0</v>
      </c>
      <c r="O37" s="231" t="s">
        <v>339</v>
      </c>
    </row>
    <row r="38" spans="1:15" ht="15.75" customHeight="1" thickTop="1" x14ac:dyDescent="0.25">
      <c r="A38" s="36" t="s">
        <v>189</v>
      </c>
      <c r="B38" s="34">
        <v>6</v>
      </c>
      <c r="C38" s="60"/>
      <c r="D38" s="13"/>
      <c r="E38" s="51" t="s">
        <v>193</v>
      </c>
      <c r="F38" s="49"/>
      <c r="G38" s="65">
        <f>C43</f>
        <v>0</v>
      </c>
      <c r="H38" s="217" t="s">
        <v>332</v>
      </c>
      <c r="I38" s="86" t="s">
        <v>215</v>
      </c>
      <c r="K38" s="234">
        <f>G43</f>
        <v>0</v>
      </c>
      <c r="L38" s="235"/>
      <c r="M38" s="235"/>
      <c r="N38" s="235"/>
      <c r="O38" s="225" t="str">
        <f>IF(G43&gt;=200,"&lt;--CONFEDERATE DECISIVE","")</f>
        <v/>
      </c>
    </row>
    <row r="39" spans="1:15" ht="15" customHeight="1" x14ac:dyDescent="0.25">
      <c r="A39" s="36" t="s">
        <v>194</v>
      </c>
      <c r="B39" s="91" t="s">
        <v>221</v>
      </c>
      <c r="C39" s="60">
        <f>2*(COUNTIF(H3:H8,"*"))</f>
        <v>0</v>
      </c>
      <c r="D39" s="13"/>
      <c r="E39" s="51" t="s">
        <v>139</v>
      </c>
      <c r="F39" s="49"/>
      <c r="G39" s="66">
        <f>G29</f>
        <v>0</v>
      </c>
      <c r="H39" s="218" t="s">
        <v>333</v>
      </c>
      <c r="I39" s="87" t="s">
        <v>216</v>
      </c>
      <c r="K39" s="236"/>
      <c r="L39" s="237"/>
      <c r="M39" s="237"/>
      <c r="N39" s="238"/>
      <c r="O39" s="226" t="str">
        <f>IF(AND(G43&gt;=180,G43&lt;199),"&lt;--CONFEDERATE SUBSTANTIVE","")</f>
        <v/>
      </c>
    </row>
    <row r="40" spans="1:15" ht="15" customHeight="1" x14ac:dyDescent="0.25">
      <c r="A40" s="36" t="s">
        <v>195</v>
      </c>
      <c r="B40" s="91" t="s">
        <v>222</v>
      </c>
      <c r="C40" s="60">
        <f>-2*(COUNTIF(H10:H11,"*"))</f>
        <v>0</v>
      </c>
      <c r="D40" s="13"/>
      <c r="E40" s="51" t="s">
        <v>330</v>
      </c>
      <c r="F40" s="49"/>
      <c r="G40" s="67">
        <f>G34</f>
        <v>0</v>
      </c>
      <c r="H40" s="219" t="s">
        <v>334</v>
      </c>
      <c r="I40" s="65" t="s">
        <v>217</v>
      </c>
      <c r="K40" s="236"/>
      <c r="L40" s="237"/>
      <c r="M40" s="237"/>
      <c r="N40" s="238"/>
      <c r="O40" s="227" t="str">
        <f>IF(AND(G43&gt;=160,G43&lt;180),"&lt;?--CONFEDERATE MARGINAL","")</f>
        <v/>
      </c>
    </row>
    <row r="41" spans="1:15" ht="15" customHeight="1" x14ac:dyDescent="0.25">
      <c r="A41" s="36"/>
      <c r="B41" s="34"/>
      <c r="C41" s="34"/>
      <c r="D41" s="13"/>
      <c r="E41" s="51" t="s">
        <v>206</v>
      </c>
      <c r="F41" s="49"/>
      <c r="G41" s="99">
        <f>'Union Supply &amp; Casualties'!H103-'Confederate Supply &amp; Casualties'!H52</f>
        <v>0</v>
      </c>
      <c r="H41" s="220" t="s">
        <v>335</v>
      </c>
      <c r="I41" s="88" t="s">
        <v>218</v>
      </c>
      <c r="K41" s="236"/>
      <c r="L41" s="237"/>
      <c r="M41" s="237"/>
      <c r="N41" s="238"/>
      <c r="O41" s="228" t="str">
        <f>IF(AND(G43&gt;=140,G43&lt;160),"&lt;--UNION MARGINAL","")</f>
        <v/>
      </c>
    </row>
    <row r="42" spans="1:15" ht="15.75" customHeight="1" thickBot="1" x14ac:dyDescent="0.3">
      <c r="A42" s="36"/>
      <c r="B42" s="34"/>
      <c r="C42" s="34"/>
      <c r="D42" s="13"/>
      <c r="E42" s="51" t="s">
        <v>207</v>
      </c>
      <c r="F42" s="49"/>
      <c r="G42" s="94">
        <f>J36+K36+L36+M36+N36</f>
        <v>0</v>
      </c>
      <c r="H42" s="221" t="s">
        <v>336</v>
      </c>
      <c r="I42" s="89" t="s">
        <v>219</v>
      </c>
      <c r="K42" s="236"/>
      <c r="L42" s="237"/>
      <c r="M42" s="237"/>
      <c r="N42" s="238"/>
      <c r="O42" s="229" t="str">
        <f>IF(AND(G43&gt;=100,G43&lt;140),"&lt;--UNION SUBSTANTIVE","")</f>
        <v/>
      </c>
    </row>
    <row r="43" spans="1:15" ht="15" customHeight="1" thickTop="1" thickBot="1" x14ac:dyDescent="0.3">
      <c r="A43" s="200" t="s">
        <v>196</v>
      </c>
      <c r="B43" s="37"/>
      <c r="C43" s="196">
        <f>SUM(C31:C40)</f>
        <v>0</v>
      </c>
      <c r="D43" s="13"/>
      <c r="E43" s="92" t="s">
        <v>197</v>
      </c>
      <c r="F43" s="93"/>
      <c r="G43" s="95">
        <f>SUM(G36:G42)</f>
        <v>0</v>
      </c>
      <c r="H43" s="222" t="s">
        <v>337</v>
      </c>
      <c r="I43" s="90" t="s">
        <v>220</v>
      </c>
      <c r="K43" s="239"/>
      <c r="L43" s="240"/>
      <c r="M43" s="240"/>
      <c r="N43" s="240"/>
      <c r="O43" s="230" t="str">
        <f>IF(G43&lt;100,"&lt;--UNION DECISIVE","")</f>
        <v>&lt;--UNION DECISIVE</v>
      </c>
    </row>
    <row r="44" spans="1:15" ht="16" thickTop="1" x14ac:dyDescent="0.2">
      <c r="A44" s="19"/>
    </row>
  </sheetData>
  <mergeCells count="1">
    <mergeCell ref="K38:N43"/>
  </mergeCells>
  <conditionalFormatting sqref="C3:C16">
    <cfRule type="notContainsBlanks" dxfId="14" priority="20">
      <formula>LEN(TRIM(C3))&gt;0</formula>
    </cfRule>
  </conditionalFormatting>
  <conditionalFormatting sqref="G20:H24 G26:H29 G13:H17 G3:G28 H19">
    <cfRule type="cellIs" dxfId="13" priority="21" operator="greaterThan">
      <formula>0</formula>
    </cfRule>
  </conditionalFormatting>
  <conditionalFormatting sqref="C21:C27">
    <cfRule type="cellIs" dxfId="12" priority="18" operator="greaterThan">
      <formula>0</formula>
    </cfRule>
  </conditionalFormatting>
  <conditionalFormatting sqref="C31:C40">
    <cfRule type="cellIs" dxfId="11" priority="17" operator="greaterThan">
      <formula>0</formula>
    </cfRule>
  </conditionalFormatting>
  <conditionalFormatting sqref="G31:G33">
    <cfRule type="notContainsBlanks" dxfId="10" priority="16">
      <formula>LEN(TRIM(G31))&gt;0</formula>
    </cfRule>
  </conditionalFormatting>
  <conditionalFormatting sqref="G43">
    <cfRule type="cellIs" dxfId="9" priority="12" operator="lessThan">
      <formula>160</formula>
    </cfRule>
    <cfRule type="cellIs" dxfId="8" priority="13" operator="greaterThanOrEqual">
      <formula>160</formula>
    </cfRule>
  </conditionalFormatting>
  <conditionalFormatting sqref="J3:N35">
    <cfRule type="notContainsBlanks" dxfId="7" priority="9">
      <formula>LEN(TRIM(J3))&gt;0</formula>
    </cfRule>
  </conditionalFormatting>
  <conditionalFormatting sqref="K38:M43">
    <cfRule type="dataBar" priority="8">
      <dataBar>
        <cfvo type="num" val="0"/>
        <cfvo type="num" val="200"/>
        <color theme="0" tint="-0.249977111117893"/>
      </dataBar>
      <extLst>
        <ext xmlns:x14="http://schemas.microsoft.com/office/spreadsheetml/2009/9/main" uri="{B025F937-C7B1-47D3-B67F-A62EFF666E3E}">
          <x14:id>{29A092A0-9361-4730-A229-FB8C28BA785C}</x14:id>
        </ext>
      </extLst>
    </cfRule>
  </conditionalFormatting>
  <conditionalFormatting sqref="H3:H11">
    <cfRule type="notContainsBlanks" dxfId="6" priority="6">
      <formula>LEN(TRIM(H3))&gt;0</formula>
    </cfRule>
  </conditionalFormatting>
  <conditionalFormatting sqref="H31:H36">
    <cfRule type="notContainsBlanks" dxfId="5" priority="5">
      <formula>LEN(TRIM(H31))&gt;0</formula>
    </cfRule>
  </conditionalFormatting>
  <conditionalFormatting sqref="C17">
    <cfRule type="cellIs" dxfId="4" priority="4" operator="greaterThan">
      <formula>0</formula>
    </cfRule>
  </conditionalFormatting>
  <conditionalFormatting sqref="C28">
    <cfRule type="cellIs" priority="3" operator="greaterThan">
      <formula>0</formula>
    </cfRule>
  </conditionalFormatting>
  <conditionalFormatting sqref="C43">
    <cfRule type="cellIs" priority="2" operator="greaterThan">
      <formula>0</formula>
    </cfRule>
  </conditionalFormatting>
  <conditionalFormatting sqref="G34">
    <cfRule type="cellIs" priority="1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A092A0-9361-4730-A229-FB8C28BA785C}">
            <x14:dataBar minLength="0" maxLength="100" gradient="0" direction="leftToRight" axisPosition="none">
              <x14:cfvo type="num">
                <xm:f>0</xm:f>
              </x14:cfvo>
              <x14:cfvo type="num">
                <xm:f>200</xm:f>
              </x14:cfvo>
              <x14:negativeFillColor theme="4" tint="0.39997558519241921"/>
            </x14:dataBar>
          </x14:cfRule>
          <xm:sqref>K38:M43</xm:sqref>
        </x14:conditionalFormatting>
        <x14:conditionalFormatting xmlns:xm="http://schemas.microsoft.com/office/excel/2006/main">
          <x14:cfRule type="iconSet" priority="10" id="{6469286A-11FC-47FD-B399-FD2A57429076}">
            <x14:iconSet iconSet="3Flags" custom="1">
              <x14:cfvo type="percent">
                <xm:f>0</xm:f>
              </x14:cfvo>
              <x14:cfvo type="num">
                <xm:f>160</xm:f>
              </x14:cfvo>
              <x14:cfvo type="num">
                <xm:f>200</xm:f>
              </x14:cfvo>
              <x14:cfIcon iconSet="NoIcons" iconId="0"/>
              <x14:cfIcon iconSet="3Flags" iconId="0"/>
              <x14:cfIcon iconSet="3Flags" iconId="2"/>
            </x14:iconSet>
          </x14:cfRule>
          <xm:sqref>G43 K38</xm:sqref>
        </x14:conditionalFormatting>
        <x14:conditionalFormatting xmlns:xm="http://schemas.microsoft.com/office/excel/2006/main">
          <x14:cfRule type="iconSet" priority="11" id="{8107FD92-4727-4DEE-BED3-C5102657A34F}">
            <x14:iconSet iconSet="3Flags" custom="1">
              <x14:cfvo type="percent">
                <xm:f>0</xm:f>
              </x14:cfvo>
              <x14:cfvo type="num">
                <xm:f>25</xm:f>
              </x14:cfvo>
              <x14:cfvo type="num">
                <xm:f>26</xm:f>
              </x14:cfvo>
              <x14:cfIcon iconSet="NoIcons" iconId="0"/>
              <x14:cfIcon iconSet="3Flags" iconId="0"/>
              <x14:cfIcon iconSet="3Flags" iconId="0"/>
            </x14:iconSet>
          </x14:cfRule>
          <xm:sqref>G31:G32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1"/>
  <sheetViews>
    <sheetView zoomScale="75" zoomScaleNormal="75" workbookViewId="0">
      <pane ySplit="2" topLeftCell="A15" activePane="bottomLeft" state="frozen"/>
      <selection pane="bottomLeft" activeCell="K42" sqref="K42"/>
    </sheetView>
  </sheetViews>
  <sheetFormatPr baseColWidth="10" defaultColWidth="9.1640625" defaultRowHeight="15" x14ac:dyDescent="0.2"/>
  <cols>
    <col min="1" max="1" width="6.33203125" customWidth="1"/>
    <col min="2" max="2" width="5.6640625" style="19" customWidth="1"/>
    <col min="3" max="3" width="37.83203125" customWidth="1"/>
    <col min="4" max="4" width="10" style="19" customWidth="1"/>
    <col min="5" max="5" width="25" customWidth="1"/>
    <col min="6" max="6" width="9.5" style="147" customWidth="1"/>
    <col min="7" max="7" width="9.6640625" style="193" customWidth="1"/>
    <col min="8" max="8" width="23.6640625" customWidth="1"/>
    <col min="9" max="9" width="22.5" customWidth="1"/>
    <col min="10" max="10" width="25.83203125" customWidth="1"/>
    <col min="11" max="11" width="43.83203125" customWidth="1"/>
    <col min="12" max="12" width="122.83203125" customWidth="1"/>
  </cols>
  <sheetData>
    <row r="1" spans="1:12" hidden="1" x14ac:dyDescent="0.2"/>
    <row r="2" spans="1:12" ht="67.5" customHeight="1" x14ac:dyDescent="0.3">
      <c r="A2" s="159"/>
      <c r="B2" s="159" t="s">
        <v>246</v>
      </c>
      <c r="C2" s="162" t="s">
        <v>257</v>
      </c>
      <c r="D2" s="152" t="s">
        <v>268</v>
      </c>
      <c r="E2" s="160" t="s">
        <v>247</v>
      </c>
      <c r="F2" s="150" t="s">
        <v>269</v>
      </c>
      <c r="G2" s="151" t="s">
        <v>270</v>
      </c>
      <c r="H2" s="159" t="s">
        <v>248</v>
      </c>
      <c r="I2" s="159" t="s">
        <v>249</v>
      </c>
      <c r="J2" s="159" t="s">
        <v>250</v>
      </c>
      <c r="K2" s="161" t="s">
        <v>340</v>
      </c>
      <c r="L2" s="169" t="s">
        <v>263</v>
      </c>
    </row>
    <row r="3" spans="1:12" x14ac:dyDescent="0.2">
      <c r="A3" s="78" t="s">
        <v>252</v>
      </c>
      <c r="B3" s="34">
        <v>3</v>
      </c>
      <c r="C3" s="78" t="s">
        <v>251</v>
      </c>
      <c r="D3" s="34">
        <v>0</v>
      </c>
      <c r="E3" s="191"/>
      <c r="F3" s="146"/>
      <c r="G3" s="192"/>
      <c r="H3" s="145"/>
      <c r="I3" s="145"/>
      <c r="J3" s="145"/>
      <c r="K3" s="148" t="s">
        <v>341</v>
      </c>
      <c r="L3" s="170" t="s">
        <v>302</v>
      </c>
    </row>
    <row r="4" spans="1:12" x14ac:dyDescent="0.2">
      <c r="A4" s="78"/>
      <c r="B4" s="34">
        <v>4</v>
      </c>
      <c r="C4" s="78" t="s">
        <v>251</v>
      </c>
      <c r="D4" s="34">
        <f>IF(D3&lt;&gt;0,D3+1,0)</f>
        <v>0</v>
      </c>
      <c r="E4" s="191"/>
      <c r="F4" s="146"/>
      <c r="G4" s="192"/>
      <c r="H4" s="145"/>
      <c r="I4" s="145"/>
      <c r="J4" s="145"/>
      <c r="K4" s="137" t="s">
        <v>342</v>
      </c>
      <c r="L4" s="170" t="s">
        <v>300</v>
      </c>
    </row>
    <row r="5" spans="1:12" x14ac:dyDescent="0.2">
      <c r="A5" s="78"/>
      <c r="B5" s="34">
        <v>5</v>
      </c>
      <c r="C5" s="78" t="s">
        <v>251</v>
      </c>
      <c r="D5" s="34">
        <f t="shared" ref="D5:D61" si="0">IF(D4&lt;&gt;0,D4+1,0)</f>
        <v>0</v>
      </c>
      <c r="E5" s="191"/>
      <c r="F5" s="146"/>
      <c r="G5" s="192"/>
      <c r="H5" s="145"/>
      <c r="I5" s="145"/>
      <c r="J5" s="145"/>
      <c r="K5" s="149" t="s">
        <v>343</v>
      </c>
      <c r="L5" s="170" t="s">
        <v>303</v>
      </c>
    </row>
    <row r="6" spans="1:12" x14ac:dyDescent="0.2">
      <c r="A6" s="78"/>
      <c r="B6" s="34">
        <v>6</v>
      </c>
      <c r="C6" s="168" t="s">
        <v>306</v>
      </c>
      <c r="D6" s="34">
        <f t="shared" si="0"/>
        <v>0</v>
      </c>
      <c r="E6" s="78"/>
      <c r="F6" s="146"/>
      <c r="G6" s="192"/>
      <c r="H6" s="145"/>
      <c r="I6" s="145"/>
      <c r="J6" s="145"/>
      <c r="K6" s="210" t="s">
        <v>323</v>
      </c>
      <c r="L6" s="170" t="s">
        <v>324</v>
      </c>
    </row>
    <row r="7" spans="1:12" x14ac:dyDescent="0.2">
      <c r="A7" s="78"/>
      <c r="B7" s="34">
        <v>7</v>
      </c>
      <c r="C7" s="78"/>
      <c r="D7" s="34">
        <f>IF(D6&lt;&gt;0,D6+1,0)</f>
        <v>0</v>
      </c>
      <c r="E7" s="78"/>
      <c r="F7" s="146"/>
      <c r="G7" s="192"/>
      <c r="H7" s="145"/>
      <c r="I7" s="145"/>
      <c r="J7" s="145"/>
      <c r="L7" s="170" t="s">
        <v>301</v>
      </c>
    </row>
    <row r="8" spans="1:12" x14ac:dyDescent="0.2">
      <c r="A8" s="78"/>
      <c r="B8" s="34">
        <v>8</v>
      </c>
      <c r="C8" s="78" t="s">
        <v>254</v>
      </c>
      <c r="D8" s="34">
        <f>IF(D7&lt;&gt;0,D7+1,0)</f>
        <v>0</v>
      </c>
      <c r="E8" s="78"/>
      <c r="F8" s="146"/>
      <c r="G8" s="192"/>
      <c r="H8" s="144"/>
      <c r="I8" s="144"/>
      <c r="J8" s="139"/>
      <c r="L8" s="170" t="s">
        <v>304</v>
      </c>
    </row>
    <row r="9" spans="1:12" x14ac:dyDescent="0.2">
      <c r="A9" s="78"/>
      <c r="B9" s="34">
        <v>9</v>
      </c>
      <c r="C9" s="78"/>
      <c r="D9" s="34">
        <f t="shared" si="0"/>
        <v>0</v>
      </c>
      <c r="E9" s="78"/>
      <c r="F9" s="146"/>
      <c r="G9" s="192"/>
      <c r="H9" s="145"/>
      <c r="I9" s="145"/>
      <c r="J9" s="145"/>
      <c r="L9" s="171" t="s">
        <v>305</v>
      </c>
    </row>
    <row r="10" spans="1:12" x14ac:dyDescent="0.2">
      <c r="A10" s="78"/>
      <c r="B10" s="34">
        <v>10</v>
      </c>
      <c r="C10" s="78"/>
      <c r="D10" s="34">
        <f t="shared" si="0"/>
        <v>0</v>
      </c>
      <c r="E10" s="78"/>
      <c r="F10" s="146"/>
      <c r="G10" s="192"/>
      <c r="H10" s="145"/>
      <c r="I10" s="145"/>
      <c r="J10" s="145"/>
    </row>
    <row r="11" spans="1:12" x14ac:dyDescent="0.2">
      <c r="A11" s="78"/>
      <c r="B11" s="34">
        <v>11</v>
      </c>
      <c r="C11" s="78"/>
      <c r="D11" s="34">
        <f t="shared" si="0"/>
        <v>0</v>
      </c>
      <c r="E11" s="78"/>
      <c r="F11" s="146"/>
      <c r="G11" s="192"/>
      <c r="H11" s="145"/>
      <c r="I11" s="145"/>
      <c r="J11" s="145"/>
    </row>
    <row r="12" spans="1:12" x14ac:dyDescent="0.2">
      <c r="A12" s="78"/>
      <c r="B12" s="34">
        <v>12</v>
      </c>
      <c r="C12" s="78"/>
      <c r="D12" s="34">
        <f t="shared" si="0"/>
        <v>0</v>
      </c>
      <c r="E12" s="78"/>
      <c r="F12" s="146"/>
      <c r="G12" s="192"/>
      <c r="H12" s="145"/>
      <c r="I12" s="145"/>
      <c r="J12" s="145"/>
    </row>
    <row r="13" spans="1:12" x14ac:dyDescent="0.2">
      <c r="A13" s="78"/>
      <c r="B13" s="34">
        <v>13</v>
      </c>
      <c r="C13" s="78"/>
      <c r="D13" s="34">
        <f t="shared" si="0"/>
        <v>0</v>
      </c>
      <c r="E13" s="78"/>
      <c r="F13" s="146"/>
      <c r="G13" s="192"/>
      <c r="H13" s="145"/>
      <c r="I13" s="145"/>
      <c r="J13" s="145"/>
    </row>
    <row r="14" spans="1:12" x14ac:dyDescent="0.2">
      <c r="A14" s="78"/>
      <c r="B14" s="34">
        <v>14</v>
      </c>
      <c r="C14" s="78" t="s">
        <v>254</v>
      </c>
      <c r="D14" s="34">
        <f t="shared" si="0"/>
        <v>0</v>
      </c>
      <c r="E14" s="78"/>
      <c r="F14" s="146"/>
      <c r="G14" s="192"/>
      <c r="H14" s="144"/>
      <c r="I14" s="144"/>
      <c r="J14" s="139"/>
    </row>
    <row r="15" spans="1:12" x14ac:dyDescent="0.2">
      <c r="A15" s="78"/>
      <c r="B15" s="34">
        <v>15</v>
      </c>
      <c r="C15" s="78"/>
      <c r="D15" s="34">
        <f t="shared" si="0"/>
        <v>0</v>
      </c>
      <c r="E15" s="78"/>
      <c r="F15" s="146"/>
      <c r="G15" s="192"/>
      <c r="H15" s="145"/>
      <c r="I15" s="145"/>
      <c r="J15" s="145"/>
    </row>
    <row r="16" spans="1:12" x14ac:dyDescent="0.2">
      <c r="A16" s="78"/>
      <c r="B16" s="34">
        <v>16</v>
      </c>
      <c r="C16" s="78"/>
      <c r="D16" s="34">
        <f t="shared" si="0"/>
        <v>0</v>
      </c>
      <c r="E16" s="78"/>
      <c r="F16" s="146"/>
      <c r="G16" s="192"/>
      <c r="H16" s="145"/>
      <c r="I16" s="145"/>
      <c r="J16" s="145"/>
    </row>
    <row r="17" spans="1:11" x14ac:dyDescent="0.2">
      <c r="A17" s="78"/>
      <c r="B17" s="34">
        <v>17</v>
      </c>
      <c r="C17" s="78"/>
      <c r="D17" s="34">
        <f t="shared" si="0"/>
        <v>0</v>
      </c>
      <c r="E17" s="78"/>
      <c r="F17" s="146"/>
      <c r="G17" s="192"/>
      <c r="H17" s="145"/>
      <c r="I17" s="145"/>
      <c r="J17" s="145"/>
    </row>
    <row r="18" spans="1:11" x14ac:dyDescent="0.2">
      <c r="A18" s="78"/>
      <c r="B18" s="34">
        <v>18</v>
      </c>
      <c r="C18" s="78"/>
      <c r="D18" s="34">
        <f t="shared" si="0"/>
        <v>0</v>
      </c>
      <c r="E18" s="78"/>
      <c r="F18" s="146"/>
      <c r="G18" s="192"/>
      <c r="H18" s="145"/>
      <c r="I18" s="145"/>
      <c r="J18" s="145"/>
    </row>
    <row r="19" spans="1:11" x14ac:dyDescent="0.2">
      <c r="A19" s="78"/>
      <c r="B19" s="34">
        <v>19</v>
      </c>
      <c r="C19" s="78"/>
      <c r="D19" s="34">
        <f t="shared" si="0"/>
        <v>0</v>
      </c>
      <c r="E19" s="78"/>
      <c r="F19" s="146"/>
      <c r="G19" s="192"/>
      <c r="H19" s="145"/>
      <c r="I19" s="145"/>
      <c r="J19" s="145"/>
    </row>
    <row r="20" spans="1:11" x14ac:dyDescent="0.2">
      <c r="A20" s="78"/>
      <c r="B20" s="34">
        <v>20</v>
      </c>
      <c r="C20" s="78" t="s">
        <v>254</v>
      </c>
      <c r="D20" s="34">
        <f t="shared" si="0"/>
        <v>0</v>
      </c>
      <c r="E20" s="78"/>
      <c r="F20" s="146"/>
      <c r="G20" s="192"/>
      <c r="H20" s="144"/>
      <c r="I20" s="144"/>
      <c r="J20" s="139"/>
    </row>
    <row r="21" spans="1:11" x14ac:dyDescent="0.2">
      <c r="A21" s="78"/>
      <c r="B21" s="34">
        <v>21</v>
      </c>
      <c r="C21" s="78"/>
      <c r="D21" s="34">
        <f t="shared" si="0"/>
        <v>0</v>
      </c>
      <c r="E21" s="78"/>
      <c r="F21" s="146"/>
      <c r="G21" s="192"/>
      <c r="H21" s="145"/>
      <c r="I21" s="145"/>
      <c r="J21" s="145"/>
      <c r="K21" s="148"/>
    </row>
    <row r="22" spans="1:11" x14ac:dyDescent="0.2">
      <c r="A22" s="78"/>
      <c r="B22" s="34">
        <v>22</v>
      </c>
      <c r="C22" s="78"/>
      <c r="D22" s="34">
        <f t="shared" si="0"/>
        <v>0</v>
      </c>
      <c r="E22" s="78"/>
      <c r="F22" s="146"/>
      <c r="G22" s="192"/>
      <c r="H22" s="145"/>
      <c r="I22" s="145"/>
      <c r="J22" s="145"/>
      <c r="K22" s="137"/>
    </row>
    <row r="23" spans="1:11" x14ac:dyDescent="0.2">
      <c r="A23" s="78"/>
      <c r="B23" s="34">
        <v>23</v>
      </c>
      <c r="C23" s="78"/>
      <c r="D23" s="34">
        <f t="shared" si="0"/>
        <v>0</v>
      </c>
      <c r="E23" s="78"/>
      <c r="F23" s="146"/>
      <c r="G23" s="192"/>
      <c r="H23" s="145"/>
      <c r="I23" s="145"/>
      <c r="J23" s="145"/>
      <c r="K23" s="149"/>
    </row>
    <row r="24" spans="1:11" x14ac:dyDescent="0.2">
      <c r="A24" s="78"/>
      <c r="B24" s="34">
        <v>24</v>
      </c>
      <c r="C24" s="78"/>
      <c r="D24" s="34">
        <f t="shared" si="0"/>
        <v>0</v>
      </c>
      <c r="E24" s="78"/>
      <c r="F24" s="146"/>
      <c r="G24" s="192"/>
      <c r="H24" s="145"/>
      <c r="I24" s="145"/>
      <c r="J24" s="145"/>
    </row>
    <row r="25" spans="1:11" x14ac:dyDescent="0.2">
      <c r="A25" s="78"/>
      <c r="B25" s="34">
        <v>25</v>
      </c>
      <c r="C25" s="78"/>
      <c r="D25" s="34">
        <f t="shared" si="0"/>
        <v>0</v>
      </c>
      <c r="E25" s="78"/>
      <c r="F25" s="146"/>
      <c r="G25" s="192"/>
      <c r="H25" s="145"/>
      <c r="I25" s="145"/>
      <c r="J25" s="145"/>
    </row>
    <row r="26" spans="1:11" x14ac:dyDescent="0.2">
      <c r="A26" s="78"/>
      <c r="B26" s="34">
        <v>26</v>
      </c>
      <c r="C26" s="78" t="s">
        <v>254</v>
      </c>
      <c r="D26" s="34">
        <f t="shared" si="0"/>
        <v>0</v>
      </c>
      <c r="E26" s="78"/>
      <c r="F26" s="146"/>
      <c r="G26" s="192"/>
      <c r="H26" s="144"/>
      <c r="I26" s="144"/>
      <c r="J26" s="139"/>
    </row>
    <row r="27" spans="1:11" x14ac:dyDescent="0.2">
      <c r="A27" s="78"/>
      <c r="B27" s="34">
        <v>27</v>
      </c>
      <c r="C27" s="78"/>
      <c r="D27" s="34">
        <f t="shared" si="0"/>
        <v>0</v>
      </c>
      <c r="E27" s="78"/>
      <c r="F27" s="146"/>
      <c r="G27" s="192"/>
      <c r="H27" s="145"/>
      <c r="I27" s="145"/>
      <c r="J27" s="145"/>
    </row>
    <row r="28" spans="1:11" x14ac:dyDescent="0.2">
      <c r="A28" s="78"/>
      <c r="B28" s="34">
        <v>28</v>
      </c>
      <c r="C28" s="78"/>
      <c r="D28" s="34">
        <f t="shared" si="0"/>
        <v>0</v>
      </c>
      <c r="E28" s="78"/>
      <c r="F28" s="146"/>
      <c r="G28" s="192"/>
      <c r="H28" s="145"/>
      <c r="I28" s="145"/>
      <c r="J28" s="145"/>
    </row>
    <row r="29" spans="1:11" x14ac:dyDescent="0.2">
      <c r="A29" s="78"/>
      <c r="B29" s="34">
        <v>29</v>
      </c>
      <c r="C29" s="78"/>
      <c r="D29" s="34">
        <f t="shared" si="0"/>
        <v>0</v>
      </c>
      <c r="E29" s="78"/>
      <c r="F29" s="146"/>
      <c r="G29" s="192"/>
      <c r="H29" s="145"/>
      <c r="I29" s="145"/>
      <c r="J29" s="145"/>
    </row>
    <row r="30" spans="1:11" x14ac:dyDescent="0.2">
      <c r="A30" s="78"/>
      <c r="B30" s="34">
        <v>30</v>
      </c>
      <c r="C30" s="143" t="s">
        <v>326</v>
      </c>
      <c r="D30" s="34">
        <f t="shared" si="0"/>
        <v>0</v>
      </c>
      <c r="E30" s="78"/>
      <c r="F30" s="146"/>
      <c r="G30" s="192"/>
      <c r="H30" s="145"/>
      <c r="I30" s="145"/>
      <c r="J30" s="145"/>
    </row>
    <row r="31" spans="1:11" x14ac:dyDescent="0.2">
      <c r="A31" s="78" t="s">
        <v>253</v>
      </c>
      <c r="B31" s="34">
        <v>1</v>
      </c>
      <c r="C31" s="138" t="s">
        <v>255</v>
      </c>
      <c r="D31" s="34">
        <f t="shared" si="0"/>
        <v>0</v>
      </c>
      <c r="E31" s="78"/>
      <c r="F31" s="146"/>
      <c r="G31" s="192"/>
      <c r="H31" s="145"/>
      <c r="I31" s="145"/>
      <c r="J31" s="145"/>
    </row>
    <row r="32" spans="1:11" x14ac:dyDescent="0.2">
      <c r="A32" s="78"/>
      <c r="B32" s="34">
        <v>2</v>
      </c>
      <c r="C32" s="138" t="s">
        <v>254</v>
      </c>
      <c r="D32" s="34">
        <f t="shared" si="0"/>
        <v>0</v>
      </c>
      <c r="E32" s="78"/>
      <c r="F32" s="146"/>
      <c r="G32" s="192"/>
      <c r="H32" s="144"/>
      <c r="I32" s="144"/>
      <c r="J32" s="139"/>
    </row>
    <row r="33" spans="1:11" x14ac:dyDescent="0.2">
      <c r="A33" s="78"/>
      <c r="B33" s="34">
        <v>3</v>
      </c>
      <c r="C33" s="138"/>
      <c r="D33" s="34">
        <f t="shared" si="0"/>
        <v>0</v>
      </c>
      <c r="E33" s="78"/>
      <c r="F33" s="146"/>
      <c r="G33" s="192"/>
      <c r="H33" s="145"/>
      <c r="I33" s="145"/>
      <c r="J33" s="145"/>
      <c r="K33" s="148" t="s">
        <v>341</v>
      </c>
    </row>
    <row r="34" spans="1:11" x14ac:dyDescent="0.2">
      <c r="A34" s="78"/>
      <c r="B34" s="34">
        <v>4</v>
      </c>
      <c r="C34" s="78"/>
      <c r="D34" s="34">
        <f t="shared" si="0"/>
        <v>0</v>
      </c>
      <c r="E34" s="78"/>
      <c r="F34" s="146"/>
      <c r="G34" s="192"/>
      <c r="H34" s="145"/>
      <c r="I34" s="145"/>
      <c r="J34" s="145"/>
      <c r="K34" s="137" t="s">
        <v>342</v>
      </c>
    </row>
    <row r="35" spans="1:11" x14ac:dyDescent="0.2">
      <c r="A35" s="78"/>
      <c r="B35" s="34">
        <v>5</v>
      </c>
      <c r="C35" s="78"/>
      <c r="D35" s="34">
        <f t="shared" si="0"/>
        <v>0</v>
      </c>
      <c r="E35" s="78"/>
      <c r="F35" s="146"/>
      <c r="G35" s="192"/>
      <c r="H35" s="145"/>
      <c r="I35" s="145"/>
      <c r="J35" s="145"/>
      <c r="K35" s="149" t="s">
        <v>343</v>
      </c>
    </row>
    <row r="36" spans="1:11" x14ac:dyDescent="0.2">
      <c r="A36" s="78"/>
      <c r="B36" s="34">
        <v>6</v>
      </c>
      <c r="C36" s="78"/>
      <c r="D36" s="34">
        <f t="shared" si="0"/>
        <v>0</v>
      </c>
      <c r="E36" s="78"/>
      <c r="F36" s="146"/>
      <c r="G36" s="192"/>
      <c r="H36" s="145"/>
      <c r="I36" s="145"/>
      <c r="J36" s="145"/>
      <c r="K36" s="210" t="s">
        <v>323</v>
      </c>
    </row>
    <row r="37" spans="1:11" x14ac:dyDescent="0.2">
      <c r="A37" s="78"/>
      <c r="B37" s="34">
        <v>7</v>
      </c>
      <c r="C37" s="140" t="s">
        <v>327</v>
      </c>
      <c r="D37" s="34">
        <f t="shared" si="0"/>
        <v>0</v>
      </c>
      <c r="E37" s="78"/>
      <c r="F37" s="146"/>
      <c r="G37" s="192"/>
      <c r="H37" s="145"/>
      <c r="I37" s="145"/>
      <c r="J37" s="145"/>
    </row>
    <row r="38" spans="1:11" x14ac:dyDescent="0.2">
      <c r="A38" s="78"/>
      <c r="B38" s="34">
        <v>8</v>
      </c>
      <c r="C38" s="78" t="s">
        <v>254</v>
      </c>
      <c r="D38" s="34">
        <f t="shared" si="0"/>
        <v>0</v>
      </c>
      <c r="E38" s="78"/>
      <c r="F38" s="146"/>
      <c r="G38" s="192"/>
      <c r="H38" s="144"/>
      <c r="I38" s="144"/>
      <c r="J38" s="139"/>
    </row>
    <row r="39" spans="1:11" x14ac:dyDescent="0.2">
      <c r="A39" s="78"/>
      <c r="B39" s="34">
        <v>9</v>
      </c>
      <c r="C39" s="78"/>
      <c r="D39" s="34">
        <f t="shared" si="0"/>
        <v>0</v>
      </c>
      <c r="E39" s="78"/>
      <c r="F39" s="146"/>
      <c r="G39" s="192"/>
      <c r="H39" s="145"/>
      <c r="I39" s="145"/>
      <c r="J39" s="145"/>
    </row>
    <row r="40" spans="1:11" x14ac:dyDescent="0.2">
      <c r="A40" s="78"/>
      <c r="B40" s="34">
        <v>10</v>
      </c>
      <c r="C40" s="78"/>
      <c r="D40" s="34">
        <f t="shared" si="0"/>
        <v>0</v>
      </c>
      <c r="E40" s="78"/>
      <c r="F40" s="146"/>
      <c r="G40" s="192"/>
      <c r="H40" s="145"/>
      <c r="I40" s="145"/>
      <c r="J40" s="145"/>
    </row>
    <row r="41" spans="1:11" x14ac:dyDescent="0.2">
      <c r="A41" s="78"/>
      <c r="B41" s="34">
        <v>11</v>
      </c>
      <c r="C41" s="78"/>
      <c r="D41" s="34">
        <f t="shared" si="0"/>
        <v>0</v>
      </c>
      <c r="E41" s="78"/>
      <c r="F41" s="146"/>
      <c r="G41" s="192"/>
      <c r="H41" s="145"/>
      <c r="I41" s="145"/>
      <c r="J41" s="145"/>
    </row>
    <row r="42" spans="1:11" x14ac:dyDescent="0.2">
      <c r="A42" s="78"/>
      <c r="B42" s="34">
        <v>12</v>
      </c>
      <c r="C42" s="78"/>
      <c r="D42" s="34">
        <f t="shared" si="0"/>
        <v>0</v>
      </c>
      <c r="E42" s="78"/>
      <c r="F42" s="146"/>
      <c r="G42" s="192"/>
      <c r="H42" s="145"/>
      <c r="I42" s="145"/>
      <c r="J42" s="145"/>
    </row>
    <row r="43" spans="1:11" x14ac:dyDescent="0.2">
      <c r="A43" s="78"/>
      <c r="B43" s="34">
        <v>13</v>
      </c>
      <c r="C43" s="78"/>
      <c r="D43" s="34">
        <f t="shared" si="0"/>
        <v>0</v>
      </c>
      <c r="E43" s="78"/>
      <c r="F43" s="146"/>
      <c r="G43" s="192"/>
      <c r="H43" s="145"/>
      <c r="I43" s="145"/>
      <c r="J43" s="145"/>
    </row>
    <row r="44" spans="1:11" x14ac:dyDescent="0.2">
      <c r="A44" s="78"/>
      <c r="B44" s="34">
        <v>14</v>
      </c>
      <c r="C44" s="78" t="s">
        <v>254</v>
      </c>
      <c r="D44" s="34">
        <f t="shared" si="0"/>
        <v>0</v>
      </c>
      <c r="E44" s="78"/>
      <c r="F44" s="146"/>
      <c r="G44" s="192"/>
      <c r="H44" s="144"/>
      <c r="I44" s="144"/>
      <c r="J44" s="139"/>
    </row>
    <row r="45" spans="1:11" x14ac:dyDescent="0.2">
      <c r="A45" s="78"/>
      <c r="B45" s="34">
        <v>15</v>
      </c>
      <c r="C45" s="78"/>
      <c r="D45" s="34">
        <f t="shared" si="0"/>
        <v>0</v>
      </c>
      <c r="E45" s="78"/>
      <c r="F45" s="146"/>
      <c r="G45" s="192"/>
      <c r="H45" s="145"/>
      <c r="I45" s="145"/>
      <c r="J45" s="145"/>
    </row>
    <row r="46" spans="1:11" x14ac:dyDescent="0.2">
      <c r="A46" s="78"/>
      <c r="B46" s="34">
        <v>16</v>
      </c>
      <c r="C46" s="78"/>
      <c r="D46" s="34">
        <f t="shared" si="0"/>
        <v>0</v>
      </c>
      <c r="E46" s="78"/>
      <c r="F46" s="146"/>
      <c r="G46" s="192"/>
      <c r="H46" s="145"/>
      <c r="I46" s="145"/>
      <c r="J46" s="145"/>
    </row>
    <row r="47" spans="1:11" x14ac:dyDescent="0.2">
      <c r="A47" s="78"/>
      <c r="B47" s="34">
        <v>17</v>
      </c>
      <c r="C47" s="78"/>
      <c r="D47" s="34">
        <f t="shared" si="0"/>
        <v>0</v>
      </c>
      <c r="E47" s="78"/>
      <c r="F47" s="146"/>
      <c r="G47" s="192"/>
      <c r="H47" s="145"/>
      <c r="I47" s="145"/>
      <c r="J47" s="145"/>
    </row>
    <row r="48" spans="1:11" x14ac:dyDescent="0.2">
      <c r="A48" s="78"/>
      <c r="B48" s="34">
        <v>18</v>
      </c>
      <c r="C48" s="78"/>
      <c r="D48" s="34">
        <f t="shared" si="0"/>
        <v>0</v>
      </c>
      <c r="E48" s="78"/>
      <c r="F48" s="146"/>
      <c r="G48" s="192"/>
      <c r="H48" s="145"/>
      <c r="I48" s="145"/>
      <c r="J48" s="145"/>
    </row>
    <row r="49" spans="1:11" x14ac:dyDescent="0.2">
      <c r="A49" s="78"/>
      <c r="B49" s="34">
        <v>19</v>
      </c>
      <c r="C49" s="78"/>
      <c r="D49" s="34">
        <f t="shared" si="0"/>
        <v>0</v>
      </c>
      <c r="E49" s="78"/>
      <c r="F49" s="146"/>
      <c r="G49" s="192"/>
      <c r="H49" s="145"/>
      <c r="I49" s="145"/>
      <c r="J49" s="145"/>
    </row>
    <row r="50" spans="1:11" x14ac:dyDescent="0.2">
      <c r="A50" s="78"/>
      <c r="B50" s="34">
        <v>20</v>
      </c>
      <c r="C50" s="78" t="s">
        <v>254</v>
      </c>
      <c r="D50" s="34">
        <f t="shared" si="0"/>
        <v>0</v>
      </c>
      <c r="E50" s="78"/>
      <c r="F50" s="146"/>
      <c r="G50" s="192"/>
      <c r="H50" s="144"/>
      <c r="I50" s="144"/>
      <c r="J50" s="139"/>
    </row>
    <row r="51" spans="1:11" x14ac:dyDescent="0.2">
      <c r="A51" s="78"/>
      <c r="B51" s="34">
        <v>21</v>
      </c>
      <c r="C51" s="78"/>
      <c r="D51" s="34">
        <f t="shared" si="0"/>
        <v>0</v>
      </c>
      <c r="E51" s="78"/>
      <c r="F51" s="146"/>
      <c r="G51" s="192"/>
      <c r="H51" s="145"/>
      <c r="I51" s="145"/>
      <c r="J51" s="145"/>
      <c r="K51" s="148" t="s">
        <v>258</v>
      </c>
    </row>
    <row r="52" spans="1:11" x14ac:dyDescent="0.2">
      <c r="A52" s="78"/>
      <c r="B52" s="34">
        <v>22</v>
      </c>
      <c r="C52" s="138" t="s">
        <v>256</v>
      </c>
      <c r="D52" s="34">
        <f t="shared" si="0"/>
        <v>0</v>
      </c>
      <c r="E52" s="78"/>
      <c r="F52" s="146"/>
      <c r="G52" s="192"/>
      <c r="H52" s="145"/>
      <c r="I52" s="145"/>
      <c r="J52" s="145"/>
      <c r="K52" s="137" t="s">
        <v>259</v>
      </c>
    </row>
    <row r="53" spans="1:11" x14ac:dyDescent="0.2">
      <c r="A53" s="78"/>
      <c r="B53" s="34">
        <v>23</v>
      </c>
      <c r="C53" s="78"/>
      <c r="D53" s="34">
        <f t="shared" si="0"/>
        <v>0</v>
      </c>
      <c r="E53" s="78"/>
      <c r="F53" s="146"/>
      <c r="G53" s="192"/>
      <c r="H53" s="145"/>
      <c r="I53" s="145"/>
      <c r="J53" s="145"/>
      <c r="K53" s="149" t="s">
        <v>260</v>
      </c>
    </row>
    <row r="54" spans="1:11" x14ac:dyDescent="0.2">
      <c r="A54" s="78"/>
      <c r="B54" s="34">
        <v>24</v>
      </c>
      <c r="C54" s="78"/>
      <c r="D54" s="34">
        <f t="shared" si="0"/>
        <v>0</v>
      </c>
      <c r="E54" s="78"/>
      <c r="F54" s="146"/>
      <c r="G54" s="192"/>
      <c r="H54" s="145"/>
      <c r="I54" s="145"/>
      <c r="J54" s="145"/>
      <c r="K54" s="210" t="s">
        <v>323</v>
      </c>
    </row>
    <row r="55" spans="1:11" x14ac:dyDescent="0.2">
      <c r="A55" s="78"/>
      <c r="B55" s="34">
        <v>25</v>
      </c>
      <c r="C55" s="78"/>
      <c r="D55" s="34">
        <f t="shared" si="0"/>
        <v>0</v>
      </c>
      <c r="E55" s="78"/>
      <c r="F55" s="146"/>
      <c r="G55" s="192"/>
      <c r="H55" s="145"/>
      <c r="I55" s="145"/>
      <c r="J55" s="145"/>
    </row>
    <row r="56" spans="1:11" x14ac:dyDescent="0.2">
      <c r="A56" s="78"/>
      <c r="B56" s="34">
        <v>26</v>
      </c>
      <c r="C56" s="78" t="s">
        <v>254</v>
      </c>
      <c r="D56" s="34">
        <f t="shared" si="0"/>
        <v>0</v>
      </c>
      <c r="E56" s="78"/>
      <c r="F56" s="146"/>
      <c r="G56" s="192"/>
      <c r="H56" s="144"/>
      <c r="I56" s="144"/>
      <c r="J56" s="142"/>
    </row>
    <row r="57" spans="1:11" x14ac:dyDescent="0.2">
      <c r="A57" s="78"/>
      <c r="B57" s="34">
        <v>27</v>
      </c>
      <c r="C57" s="78"/>
      <c r="D57" s="34">
        <f t="shared" si="0"/>
        <v>0</v>
      </c>
      <c r="E57" s="78"/>
      <c r="F57" s="146"/>
      <c r="G57" s="192"/>
      <c r="H57" s="145"/>
      <c r="I57" s="145"/>
      <c r="J57" s="145"/>
    </row>
    <row r="58" spans="1:11" x14ac:dyDescent="0.2">
      <c r="A58" s="78"/>
      <c r="B58" s="34">
        <v>28</v>
      </c>
      <c r="C58" s="78"/>
      <c r="D58" s="34">
        <f t="shared" si="0"/>
        <v>0</v>
      </c>
      <c r="E58" s="78"/>
      <c r="F58" s="146"/>
      <c r="G58" s="192"/>
      <c r="H58" s="145"/>
      <c r="I58" s="145"/>
      <c r="J58" s="145"/>
    </row>
    <row r="59" spans="1:11" x14ac:dyDescent="0.2">
      <c r="A59" s="78"/>
      <c r="B59" s="34">
        <v>29</v>
      </c>
      <c r="C59" s="78"/>
      <c r="D59" s="34">
        <f t="shared" si="0"/>
        <v>0</v>
      </c>
      <c r="E59" s="78"/>
      <c r="F59" s="146"/>
      <c r="G59" s="192"/>
      <c r="H59" s="145"/>
      <c r="I59" s="145"/>
      <c r="J59" s="145"/>
    </row>
    <row r="60" spans="1:11" x14ac:dyDescent="0.2">
      <c r="A60" s="78"/>
      <c r="B60" s="34">
        <v>30</v>
      </c>
      <c r="C60" s="78"/>
      <c r="D60" s="34">
        <f t="shared" si="0"/>
        <v>0</v>
      </c>
      <c r="E60" s="78"/>
      <c r="F60" s="146"/>
      <c r="G60" s="192"/>
      <c r="H60" s="145"/>
      <c r="I60" s="145"/>
      <c r="J60" s="145"/>
    </row>
    <row r="61" spans="1:11" x14ac:dyDescent="0.2">
      <c r="A61" s="78"/>
      <c r="B61" s="34">
        <v>31</v>
      </c>
      <c r="C61" s="141" t="s">
        <v>325</v>
      </c>
      <c r="D61" s="34">
        <f t="shared" si="0"/>
        <v>0</v>
      </c>
      <c r="E61" s="78"/>
      <c r="F61" s="146"/>
      <c r="G61" s="192"/>
      <c r="H61" s="145"/>
      <c r="I61" s="145"/>
      <c r="J61" s="145"/>
    </row>
  </sheetData>
  <conditionalFormatting sqref="D3:D61">
    <cfRule type="cellIs" dxfId="3" priority="1" operator="greaterThanOrEqual">
      <formula>30</formula>
    </cfRule>
    <cfRule type="cellIs" dxfId="2" priority="2" operator="lessThan">
      <formula>15</formula>
    </cfRule>
    <cfRule type="cellIs" dxfId="1" priority="3" operator="greaterThan">
      <formula>21</formula>
    </cfRule>
    <cfRule type="cellIs" dxfId="0" priority="4" operator="between">
      <formula>15</formula>
      <formula>21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Union Supply &amp; Casualties</vt:lpstr>
      <vt:lpstr>Confederate Supply &amp; Casualties</vt:lpstr>
      <vt:lpstr>Victory Point Calculator</vt:lpstr>
      <vt:lpstr>Turn Record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Lee</dc:creator>
  <cp:lastModifiedBy>Scott Blanton</cp:lastModifiedBy>
  <cp:lastPrinted>2017-08-27T17:49:31Z</cp:lastPrinted>
  <dcterms:created xsi:type="dcterms:W3CDTF">2017-08-16T15:53:25Z</dcterms:created>
  <dcterms:modified xsi:type="dcterms:W3CDTF">2021-01-01T16:36:01Z</dcterms:modified>
</cp:coreProperties>
</file>